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08" yWindow="132" windowWidth="15456" windowHeight="10800" tabRatio="794" firstSheet="3" activeTab="3"/>
  </bookViews>
  <sheets>
    <sheet name="свод по подпрограммам" sheetId="2" state="hidden" r:id="rId1"/>
    <sheet name="оценка эффективности" sheetId="8" state="hidden" r:id="rId2"/>
    <sheet name="Выполнение работ" sheetId="3" state="hidden" r:id="rId3"/>
    <sheet name="Финансирование таб.3" sheetId="13" r:id="rId4"/>
    <sheet name="Показатели таб.4" sheetId="5" r:id="rId5"/>
    <sheet name="пояснения таб. 5" sheetId="11" r:id="rId6"/>
  </sheets>
  <definedNames>
    <definedName name="_xlnm._FilterDatabase" localSheetId="2" hidden="1">'Выполнение работ'!$A$3:$O$70</definedName>
    <definedName name="_xlnm._FilterDatabase" localSheetId="3" hidden="1">'Финансирование таб.3'!$D$1:$D$606</definedName>
    <definedName name="BossProviderVariable?_82e37b92_8454_493a_a09e_e1f9ab66b426" hidden="1">"25_01_2006"</definedName>
    <definedName name="_xlnm.Print_Titles" localSheetId="2">'Выполнение работ'!$3:$3</definedName>
    <definedName name="_xlnm.Print_Titles" localSheetId="4">'Показатели таб.4'!$5:$7</definedName>
    <definedName name="_xlnm.Print_Titles" localSheetId="3">'Финансирование таб.3'!$3:$6</definedName>
    <definedName name="_xlnm.Print_Area" localSheetId="2">'Выполнение работ'!$A$1:$Q$81</definedName>
    <definedName name="_xlnm.Print_Area" localSheetId="4">'Показатели таб.4'!$A$1:$AQ$49</definedName>
    <definedName name="_xlnm.Print_Area" localSheetId="5">'пояснения таб. 5'!$A$1:$C$30</definedName>
    <definedName name="_xlnm.Print_Area" localSheetId="3">'Финансирование таб.3'!$A$1:$AR$581</definedName>
  </definedNames>
  <calcPr calcId="145621"/>
</workbook>
</file>

<file path=xl/calcChain.xml><?xml version="1.0" encoding="utf-8"?>
<calcChain xmlns="http://schemas.openxmlformats.org/spreadsheetml/2006/main">
  <c r="AK35" i="5"/>
  <c r="AR176" i="13"/>
  <c r="AJ62" l="1"/>
  <c r="AI449"/>
  <c r="AO177" l="1"/>
  <c r="AM177"/>
  <c r="AL177"/>
  <c r="AJ177"/>
  <c r="AI177"/>
  <c r="E251"/>
  <c r="AL393" l="1"/>
  <c r="AL401"/>
  <c r="F405"/>
  <c r="F401" s="1"/>
  <c r="E405"/>
  <c r="E401" s="1"/>
  <c r="E393"/>
  <c r="F397"/>
  <c r="G397" s="1"/>
  <c r="G393" s="1"/>
  <c r="E397"/>
  <c r="F393" l="1"/>
  <c r="G405"/>
  <c r="G401" s="1"/>
  <c r="AR35" l="1"/>
  <c r="AR37"/>
  <c r="AN385" l="1"/>
  <c r="AM385"/>
  <c r="AL385"/>
  <c r="F389"/>
  <c r="F385" s="1"/>
  <c r="E389"/>
  <c r="E385" s="1"/>
  <c r="AM377"/>
  <c r="AL377"/>
  <c r="AK377"/>
  <c r="AJ377"/>
  <c r="AI377"/>
  <c r="J377"/>
  <c r="I377"/>
  <c r="H377"/>
  <c r="F381"/>
  <c r="F377" s="1"/>
  <c r="E381"/>
  <c r="E377" s="1"/>
  <c r="AJ369"/>
  <c r="AI369"/>
  <c r="AP369"/>
  <c r="AO369"/>
  <c r="AM369"/>
  <c r="AL369"/>
  <c r="AA369"/>
  <c r="Z369"/>
  <c r="X369"/>
  <c r="W369"/>
  <c r="U369"/>
  <c r="T369"/>
  <c r="R369"/>
  <c r="Q369"/>
  <c r="O369"/>
  <c r="N369"/>
  <c r="L369"/>
  <c r="K369"/>
  <c r="I369"/>
  <c r="H369"/>
  <c r="F373"/>
  <c r="F369" s="1"/>
  <c r="E373"/>
  <c r="E369" s="1"/>
  <c r="AD369"/>
  <c r="AC369"/>
  <c r="G373" l="1"/>
  <c r="G389"/>
  <c r="G385" s="1"/>
  <c r="G381"/>
  <c r="G377" s="1"/>
  <c r="G13" i="5" l="1"/>
  <c r="F13"/>
  <c r="E13"/>
  <c r="G12"/>
  <c r="F12"/>
  <c r="E12"/>
  <c r="G11"/>
  <c r="F11"/>
  <c r="E11"/>
  <c r="G10"/>
  <c r="F10"/>
  <c r="E10"/>
  <c r="G18"/>
  <c r="F18"/>
  <c r="E18"/>
  <c r="G17"/>
  <c r="F17"/>
  <c r="E17"/>
  <c r="G16"/>
  <c r="F16"/>
  <c r="E16"/>
  <c r="G15"/>
  <c r="F15"/>
  <c r="E15"/>
  <c r="F22"/>
  <c r="E22"/>
  <c r="F21"/>
  <c r="E21"/>
  <c r="G20"/>
  <c r="F20"/>
  <c r="E20"/>
  <c r="F23"/>
  <c r="E23"/>
  <c r="G24"/>
  <c r="F24"/>
  <c r="E24"/>
  <c r="E26"/>
  <c r="F26"/>
  <c r="G26"/>
  <c r="E27"/>
  <c r="F27"/>
  <c r="G27"/>
  <c r="E28"/>
  <c r="F28"/>
  <c r="G28"/>
  <c r="E29"/>
  <c r="F29"/>
  <c r="G29"/>
  <c r="F30"/>
  <c r="E30"/>
  <c r="G30"/>
  <c r="G33"/>
  <c r="F33"/>
  <c r="E33"/>
  <c r="G34"/>
  <c r="F34"/>
  <c r="E34"/>
  <c r="G36"/>
  <c r="F36"/>
  <c r="E36"/>
  <c r="G38"/>
  <c r="F38"/>
  <c r="E38"/>
  <c r="F40"/>
  <c r="E40"/>
  <c r="E41"/>
  <c r="F41"/>
  <c r="G41"/>
  <c r="F42"/>
  <c r="G42"/>
  <c r="E42"/>
  <c r="AK40"/>
  <c r="G40" s="1"/>
  <c r="AK30"/>
  <c r="AK23"/>
  <c r="G23" s="1"/>
  <c r="AK22"/>
  <c r="G22" s="1"/>
  <c r="AK21"/>
  <c r="G21" s="1"/>
  <c r="AH40" l="1"/>
  <c r="AH35"/>
  <c r="AH14"/>
  <c r="AH23"/>
  <c r="AH22"/>
  <c r="AH21"/>
  <c r="AH18"/>
  <c r="AH17"/>
  <c r="AH16"/>
  <c r="AH15"/>
  <c r="AH13"/>
  <c r="AH12"/>
  <c r="AH11"/>
  <c r="AR412" i="13"/>
  <c r="E254"/>
  <c r="AI139"/>
  <c r="E141"/>
  <c r="AH141"/>
  <c r="F141"/>
  <c r="AE40" i="5" l="1"/>
  <c r="AE35"/>
  <c r="AE21"/>
  <c r="AE18"/>
  <c r="AE17"/>
  <c r="AE16"/>
  <c r="AE15"/>
  <c r="AE14"/>
  <c r="AE13"/>
  <c r="AE12"/>
  <c r="AE11"/>
  <c r="AR409" i="13"/>
  <c r="AD412"/>
  <c r="AD409" s="1"/>
  <c r="AH365"/>
  <c r="AH357"/>
  <c r="AH349"/>
  <c r="AH341"/>
  <c r="AB333"/>
  <c r="AB325"/>
  <c r="AE317"/>
  <c r="AE310"/>
  <c r="AH303"/>
  <c r="AH296"/>
  <c r="AE289"/>
  <c r="Y282"/>
  <c r="Y275"/>
  <c r="Y268"/>
  <c r="Y261"/>
  <c r="Y254"/>
  <c r="Y247"/>
  <c r="Y240"/>
  <c r="AC177"/>
  <c r="AP37"/>
  <c r="AO37"/>
  <c r="AD37"/>
  <c r="AC37"/>
  <c r="AB40" i="5" l="1"/>
  <c r="AB35"/>
  <c r="AB21"/>
  <c r="AB18"/>
  <c r="AB17"/>
  <c r="AB16"/>
  <c r="AB15"/>
  <c r="AB13"/>
  <c r="AB14"/>
  <c r="AB12"/>
  <c r="AB11"/>
  <c r="W177" i="13"/>
  <c r="Q177"/>
  <c r="AP361"/>
  <c r="AO361"/>
  <c r="AM361"/>
  <c r="AL361"/>
  <c r="AJ361"/>
  <c r="AI361"/>
  <c r="AG361"/>
  <c r="AF361"/>
  <c r="AD361"/>
  <c r="AC361"/>
  <c r="AA361"/>
  <c r="Z361"/>
  <c r="X361"/>
  <c r="W361"/>
  <c r="U361"/>
  <c r="T361"/>
  <c r="R361"/>
  <c r="Q361"/>
  <c r="O361"/>
  <c r="N361"/>
  <c r="L361"/>
  <c r="K361"/>
  <c r="I361"/>
  <c r="H361"/>
  <c r="AP353"/>
  <c r="AO353"/>
  <c r="AM353"/>
  <c r="AL353"/>
  <c r="AJ353"/>
  <c r="AI353"/>
  <c r="AG353"/>
  <c r="AF353"/>
  <c r="AD353"/>
  <c r="AC353"/>
  <c r="AA353"/>
  <c r="Z353"/>
  <c r="X353"/>
  <c r="W353"/>
  <c r="U353"/>
  <c r="T353"/>
  <c r="R353"/>
  <c r="Q353"/>
  <c r="O353"/>
  <c r="N353"/>
  <c r="L353"/>
  <c r="K353"/>
  <c r="I353"/>
  <c r="H353"/>
  <c r="AP345"/>
  <c r="AO345"/>
  <c r="AM345"/>
  <c r="AL345"/>
  <c r="AJ345"/>
  <c r="AI345"/>
  <c r="AG345"/>
  <c r="AF345"/>
  <c r="AD345"/>
  <c r="AC345"/>
  <c r="AA345"/>
  <c r="Z345"/>
  <c r="X345"/>
  <c r="W345"/>
  <c r="U345"/>
  <c r="T345"/>
  <c r="R345"/>
  <c r="Q345"/>
  <c r="O345"/>
  <c r="N345"/>
  <c r="L345"/>
  <c r="K345"/>
  <c r="I345"/>
  <c r="H345"/>
  <c r="F367"/>
  <c r="E367"/>
  <c r="F366"/>
  <c r="E366"/>
  <c r="F365"/>
  <c r="F361" s="1"/>
  <c r="E365"/>
  <c r="E361" s="1"/>
  <c r="F363"/>
  <c r="E363"/>
  <c r="F362"/>
  <c r="E362"/>
  <c r="F359"/>
  <c r="E359"/>
  <c r="F358"/>
  <c r="E358"/>
  <c r="F357"/>
  <c r="F353" s="1"/>
  <c r="E357"/>
  <c r="E353" s="1"/>
  <c r="F355"/>
  <c r="E355"/>
  <c r="F354"/>
  <c r="E354"/>
  <c r="F351"/>
  <c r="E351"/>
  <c r="F350"/>
  <c r="E350"/>
  <c r="F349"/>
  <c r="F345" s="1"/>
  <c r="E349"/>
  <c r="E345" s="1"/>
  <c r="F347"/>
  <c r="E347"/>
  <c r="F346"/>
  <c r="E346"/>
  <c r="I337"/>
  <c r="J337"/>
  <c r="K337"/>
  <c r="L337"/>
  <c r="M337"/>
  <c r="N337"/>
  <c r="O337"/>
  <c r="P337"/>
  <c r="Q337"/>
  <c r="R337"/>
  <c r="S337"/>
  <c r="T337"/>
  <c r="U337"/>
  <c r="V337"/>
  <c r="W337"/>
  <c r="X337"/>
  <c r="Y337"/>
  <c r="Z337"/>
  <c r="AA337"/>
  <c r="AB337"/>
  <c r="AC337"/>
  <c r="AD337"/>
  <c r="AE337"/>
  <c r="AF337"/>
  <c r="AG337"/>
  <c r="AI337"/>
  <c r="AJ337"/>
  <c r="AK337"/>
  <c r="AL337"/>
  <c r="AM337"/>
  <c r="AN337"/>
  <c r="AO337"/>
  <c r="AP337"/>
  <c r="AQ337"/>
  <c r="H337"/>
  <c r="F343"/>
  <c r="E343"/>
  <c r="F342"/>
  <c r="E342"/>
  <c r="F341"/>
  <c r="F337" s="1"/>
  <c r="E341"/>
  <c r="E337" s="1"/>
  <c r="F339"/>
  <c r="E339"/>
  <c r="F338"/>
  <c r="E338"/>
  <c r="AH337" l="1"/>
  <c r="AH345"/>
  <c r="AH353"/>
  <c r="AH361"/>
  <c r="AA71"/>
  <c r="Z71"/>
  <c r="Y40" i="5"/>
  <c r="Y21"/>
  <c r="V40"/>
  <c r="V21"/>
  <c r="V18"/>
  <c r="V17"/>
  <c r="V16"/>
  <c r="V15"/>
  <c r="V13"/>
  <c r="V12"/>
  <c r="V11"/>
  <c r="Y18" l="1"/>
  <c r="Y17"/>
  <c r="Y16"/>
  <c r="Y15"/>
  <c r="Y13"/>
  <c r="Y12"/>
  <c r="Y11"/>
  <c r="U554" i="13"/>
  <c r="X569"/>
  <c r="X566" s="1"/>
  <c r="W569"/>
  <c r="E569" s="1"/>
  <c r="E566" s="1"/>
  <c r="F572"/>
  <c r="E572"/>
  <c r="F571"/>
  <c r="E571"/>
  <c r="F570"/>
  <c r="E570"/>
  <c r="L569"/>
  <c r="AO568"/>
  <c r="AL568"/>
  <c r="AI568"/>
  <c r="AF568"/>
  <c r="AC568"/>
  <c r="Z568"/>
  <c r="W568"/>
  <c r="T568"/>
  <c r="Q568"/>
  <c r="N568"/>
  <c r="L568"/>
  <c r="F568" s="1"/>
  <c r="K568"/>
  <c r="K566" s="1"/>
  <c r="F567"/>
  <c r="E567"/>
  <c r="AC548"/>
  <c r="Z548"/>
  <c r="W548"/>
  <c r="G251"/>
  <c r="G244"/>
  <c r="G237"/>
  <c r="E568" l="1"/>
  <c r="Q566"/>
  <c r="L566"/>
  <c r="W566"/>
  <c r="F569"/>
  <c r="F566" s="1"/>
  <c r="Z104"/>
  <c r="T70"/>
  <c r="Z534"/>
  <c r="W71"/>
  <c r="W534" s="1"/>
  <c r="F254"/>
  <c r="AP336"/>
  <c r="AO336"/>
  <c r="AM336"/>
  <c r="AL336"/>
  <c r="AJ336"/>
  <c r="AI336"/>
  <c r="AG336"/>
  <c r="AF336"/>
  <c r="AD336"/>
  <c r="AC336"/>
  <c r="AA336"/>
  <c r="Z336"/>
  <c r="X336"/>
  <c r="W336"/>
  <c r="U336"/>
  <c r="U329" s="1"/>
  <c r="T336"/>
  <c r="R336"/>
  <c r="Q336"/>
  <c r="O336"/>
  <c r="N336"/>
  <c r="L336"/>
  <c r="K336"/>
  <c r="AP335"/>
  <c r="AO335"/>
  <c r="AM335"/>
  <c r="AL335"/>
  <c r="AJ335"/>
  <c r="AI335"/>
  <c r="AG335"/>
  <c r="AF335"/>
  <c r="AD335"/>
  <c r="AC335"/>
  <c r="AA335"/>
  <c r="Z335"/>
  <c r="X335"/>
  <c r="W335"/>
  <c r="W329" s="1"/>
  <c r="U335"/>
  <c r="T335"/>
  <c r="R335"/>
  <c r="Q335"/>
  <c r="Q329" s="1"/>
  <c r="O335"/>
  <c r="N335"/>
  <c r="L335"/>
  <c r="K335"/>
  <c r="K329" s="1"/>
  <c r="F334"/>
  <c r="E334"/>
  <c r="F333"/>
  <c r="F329" s="1"/>
  <c r="E333"/>
  <c r="E329" s="1"/>
  <c r="F331"/>
  <c r="E331"/>
  <c r="F330"/>
  <c r="E330"/>
  <c r="N329"/>
  <c r="AP328"/>
  <c r="AO328"/>
  <c r="AM328"/>
  <c r="AL328"/>
  <c r="AJ328"/>
  <c r="AI328"/>
  <c r="AG328"/>
  <c r="AF328"/>
  <c r="AD328"/>
  <c r="AC328"/>
  <c r="AA328"/>
  <c r="Z328"/>
  <c r="X328"/>
  <c r="W328"/>
  <c r="U328"/>
  <c r="T328"/>
  <c r="R328"/>
  <c r="Q328"/>
  <c r="O328"/>
  <c r="N328"/>
  <c r="L328"/>
  <c r="K328"/>
  <c r="AP327"/>
  <c r="AO327"/>
  <c r="AM327"/>
  <c r="AL327"/>
  <c r="AJ327"/>
  <c r="AI327"/>
  <c r="AG327"/>
  <c r="AF327"/>
  <c r="AD327"/>
  <c r="AC327"/>
  <c r="AA327"/>
  <c r="Z327"/>
  <c r="X327"/>
  <c r="W327"/>
  <c r="U327"/>
  <c r="T327"/>
  <c r="T321" s="1"/>
  <c r="R327"/>
  <c r="Q327"/>
  <c r="O327"/>
  <c r="N327"/>
  <c r="L327"/>
  <c r="K327"/>
  <c r="F326"/>
  <c r="E326"/>
  <c r="F325"/>
  <c r="F321" s="1"/>
  <c r="E325"/>
  <c r="E321" s="1"/>
  <c r="F323"/>
  <c r="E323"/>
  <c r="F322"/>
  <c r="E322"/>
  <c r="O321"/>
  <c r="Q409"/>
  <c r="H410"/>
  <c r="I410"/>
  <c r="K410"/>
  <c r="L410"/>
  <c r="N410"/>
  <c r="O410"/>
  <c r="R410"/>
  <c r="T410"/>
  <c r="U410"/>
  <c r="W410"/>
  <c r="X410"/>
  <c r="Z410"/>
  <c r="AA410"/>
  <c r="AC410"/>
  <c r="AD410"/>
  <c r="AF410"/>
  <c r="AG410"/>
  <c r="AI410"/>
  <c r="AJ410"/>
  <c r="AL410"/>
  <c r="AM410"/>
  <c r="AO410"/>
  <c r="AP410"/>
  <c r="U321" l="1"/>
  <c r="AA321"/>
  <c r="O329"/>
  <c r="N321"/>
  <c r="Z321"/>
  <c r="AB321" s="1"/>
  <c r="L329"/>
  <c r="R329"/>
  <c r="AA329"/>
  <c r="T329"/>
  <c r="K321"/>
  <c r="Q321"/>
  <c r="W321"/>
  <c r="L321"/>
  <c r="R321"/>
  <c r="X321"/>
  <c r="Z329"/>
  <c r="AB329"/>
  <c r="X329"/>
  <c r="F410"/>
  <c r="E410"/>
  <c r="AA89" l="1"/>
  <c r="AB91"/>
  <c r="Y85"/>
  <c r="E275" l="1"/>
  <c r="E268"/>
  <c r="E261"/>
  <c r="W70"/>
  <c r="W89"/>
  <c r="T177"/>
  <c r="Q314"/>
  <c r="AP313"/>
  <c r="AO313"/>
  <c r="AM313"/>
  <c r="AL313"/>
  <c r="AJ313"/>
  <c r="AI313"/>
  <c r="AG313"/>
  <c r="AF313"/>
  <c r="AD313"/>
  <c r="AC313"/>
  <c r="AC307" s="1"/>
  <c r="AA313"/>
  <c r="Z313"/>
  <c r="X313"/>
  <c r="W313"/>
  <c r="U313"/>
  <c r="T313"/>
  <c r="R313"/>
  <c r="O313"/>
  <c r="N313"/>
  <c r="L313"/>
  <c r="K313"/>
  <c r="I313"/>
  <c r="H313"/>
  <c r="AP312"/>
  <c r="AO312"/>
  <c r="AM312"/>
  <c r="AL312"/>
  <c r="AJ312"/>
  <c r="AI312"/>
  <c r="AG312"/>
  <c r="AF312"/>
  <c r="AD312"/>
  <c r="AC312"/>
  <c r="AA312"/>
  <c r="Z312"/>
  <c r="X312"/>
  <c r="W312"/>
  <c r="U312"/>
  <c r="T312"/>
  <c r="R312"/>
  <c r="O312"/>
  <c r="N312"/>
  <c r="L312"/>
  <c r="K312"/>
  <c r="I312"/>
  <c r="H312"/>
  <c r="F311"/>
  <c r="E311"/>
  <c r="F310"/>
  <c r="E310"/>
  <c r="F309"/>
  <c r="E309"/>
  <c r="F308"/>
  <c r="E308"/>
  <c r="Q307"/>
  <c r="AP306"/>
  <c r="AO306"/>
  <c r="AM306"/>
  <c r="AL306"/>
  <c r="AJ306"/>
  <c r="AI306"/>
  <c r="AG306"/>
  <c r="AF306"/>
  <c r="AD306"/>
  <c r="AC306"/>
  <c r="AA306"/>
  <c r="Z306"/>
  <c r="X306"/>
  <c r="W306"/>
  <c r="U306"/>
  <c r="T306"/>
  <c r="R306"/>
  <c r="O306"/>
  <c r="N306"/>
  <c r="L306"/>
  <c r="K306"/>
  <c r="I306"/>
  <c r="H306"/>
  <c r="AP305"/>
  <c r="AP300" s="1"/>
  <c r="AO305"/>
  <c r="AM305"/>
  <c r="AL305"/>
  <c r="AJ305"/>
  <c r="AJ300" s="1"/>
  <c r="AI305"/>
  <c r="AG305"/>
  <c r="AG300" s="1"/>
  <c r="AF305"/>
  <c r="AD305"/>
  <c r="AD300" s="1"/>
  <c r="AC305"/>
  <c r="AA305"/>
  <c r="Z305"/>
  <c r="X305"/>
  <c r="X300" s="1"/>
  <c r="W305"/>
  <c r="U305"/>
  <c r="T305"/>
  <c r="R305"/>
  <c r="R300" s="1"/>
  <c r="O305"/>
  <c r="N305"/>
  <c r="L305"/>
  <c r="K305"/>
  <c r="K300" s="1"/>
  <c r="I305"/>
  <c r="H305"/>
  <c r="F304"/>
  <c r="E304"/>
  <c r="F303"/>
  <c r="E303"/>
  <c r="F302"/>
  <c r="E302"/>
  <c r="F301"/>
  <c r="E301"/>
  <c r="Q300"/>
  <c r="AP299"/>
  <c r="AO299"/>
  <c r="AM299"/>
  <c r="AL299"/>
  <c r="AJ299"/>
  <c r="AI299"/>
  <c r="AG299"/>
  <c r="AF299"/>
  <c r="AD299"/>
  <c r="AC299"/>
  <c r="AA299"/>
  <c r="Z299"/>
  <c r="X299"/>
  <c r="W299"/>
  <c r="U299"/>
  <c r="T299"/>
  <c r="R299"/>
  <c r="O299"/>
  <c r="N299"/>
  <c r="L299"/>
  <c r="K299"/>
  <c r="I299"/>
  <c r="H299"/>
  <c r="AP298"/>
  <c r="AO298"/>
  <c r="AM298"/>
  <c r="AL298"/>
  <c r="AJ298"/>
  <c r="AI298"/>
  <c r="AG298"/>
  <c r="AF298"/>
  <c r="AD298"/>
  <c r="AC298"/>
  <c r="AA298"/>
  <c r="Z298"/>
  <c r="X298"/>
  <c r="W298"/>
  <c r="U298"/>
  <c r="T298"/>
  <c r="R298"/>
  <c r="O298"/>
  <c r="N298"/>
  <c r="L298"/>
  <c r="K298"/>
  <c r="I298"/>
  <c r="H298"/>
  <c r="F297"/>
  <c r="E297"/>
  <c r="F296"/>
  <c r="E296"/>
  <c r="F295"/>
  <c r="E295"/>
  <c r="F294"/>
  <c r="E294"/>
  <c r="Q293"/>
  <c r="AP292"/>
  <c r="AO292"/>
  <c r="AM292"/>
  <c r="AL292"/>
  <c r="AJ292"/>
  <c r="AI292"/>
  <c r="AG292"/>
  <c r="AF292"/>
  <c r="AD292"/>
  <c r="AC292"/>
  <c r="AA292"/>
  <c r="Z292"/>
  <c r="X292"/>
  <c r="W292"/>
  <c r="U292"/>
  <c r="T292"/>
  <c r="R292"/>
  <c r="O292"/>
  <c r="N292"/>
  <c r="L292"/>
  <c r="K292"/>
  <c r="I292"/>
  <c r="H292"/>
  <c r="AP291"/>
  <c r="AO291"/>
  <c r="AM291"/>
  <c r="AL291"/>
  <c r="AJ291"/>
  <c r="AI291"/>
  <c r="AG291"/>
  <c r="AF291"/>
  <c r="AD291"/>
  <c r="AC291"/>
  <c r="AA291"/>
  <c r="Z291"/>
  <c r="X291"/>
  <c r="W291"/>
  <c r="U291"/>
  <c r="T291"/>
  <c r="R291"/>
  <c r="O291"/>
  <c r="N291"/>
  <c r="L291"/>
  <c r="K291"/>
  <c r="I291"/>
  <c r="H291"/>
  <c r="AP290"/>
  <c r="AO290"/>
  <c r="AM290"/>
  <c r="AL290"/>
  <c r="AJ290"/>
  <c r="AI290"/>
  <c r="AG290"/>
  <c r="AF290"/>
  <c r="AD290"/>
  <c r="AC290"/>
  <c r="AA290"/>
  <c r="Z290"/>
  <c r="X290"/>
  <c r="W290"/>
  <c r="U290"/>
  <c r="T290"/>
  <c r="R290"/>
  <c r="O290"/>
  <c r="N290"/>
  <c r="L290"/>
  <c r="K290"/>
  <c r="I290"/>
  <c r="H290"/>
  <c r="AP289"/>
  <c r="AO289"/>
  <c r="AM289"/>
  <c r="AL289"/>
  <c r="AJ289"/>
  <c r="AI289"/>
  <c r="AG289"/>
  <c r="AA289"/>
  <c r="X289"/>
  <c r="U289"/>
  <c r="R289"/>
  <c r="O289"/>
  <c r="N289"/>
  <c r="L289"/>
  <c r="K289"/>
  <c r="I289"/>
  <c r="H289"/>
  <c r="AP288"/>
  <c r="AO288"/>
  <c r="AM288"/>
  <c r="AL288"/>
  <c r="AJ288"/>
  <c r="AI288"/>
  <c r="AG288"/>
  <c r="AF288"/>
  <c r="AD288"/>
  <c r="AC288"/>
  <c r="AA288"/>
  <c r="Z288"/>
  <c r="X288"/>
  <c r="W288"/>
  <c r="U288"/>
  <c r="T288"/>
  <c r="R288"/>
  <c r="O288"/>
  <c r="N288"/>
  <c r="L288"/>
  <c r="K288"/>
  <c r="I288"/>
  <c r="H288"/>
  <c r="AP287"/>
  <c r="AO287"/>
  <c r="AM287"/>
  <c r="AL287"/>
  <c r="AJ287"/>
  <c r="AI287"/>
  <c r="AG287"/>
  <c r="AF287"/>
  <c r="AD287"/>
  <c r="AC287"/>
  <c r="AA287"/>
  <c r="Z287"/>
  <c r="X287"/>
  <c r="W287"/>
  <c r="U287"/>
  <c r="T287"/>
  <c r="R287"/>
  <c r="O287"/>
  <c r="N287"/>
  <c r="L287"/>
  <c r="K287"/>
  <c r="I287"/>
  <c r="H287"/>
  <c r="Q286"/>
  <c r="AP271"/>
  <c r="AO271"/>
  <c r="AM271"/>
  <c r="AL271"/>
  <c r="AJ271"/>
  <c r="AI271"/>
  <c r="AG271"/>
  <c r="AF271"/>
  <c r="AD271"/>
  <c r="AC271"/>
  <c r="AA271"/>
  <c r="Z271"/>
  <c r="X271"/>
  <c r="W271"/>
  <c r="U271"/>
  <c r="T271"/>
  <c r="R271"/>
  <c r="O271"/>
  <c r="N271"/>
  <c r="L271"/>
  <c r="K271"/>
  <c r="I271"/>
  <c r="H271"/>
  <c r="AP270"/>
  <c r="AO270"/>
  <c r="AM270"/>
  <c r="AL270"/>
  <c r="AJ270"/>
  <c r="AI270"/>
  <c r="AG270"/>
  <c r="AF270"/>
  <c r="AD270"/>
  <c r="AC270"/>
  <c r="AA270"/>
  <c r="Z270"/>
  <c r="X270"/>
  <c r="W270"/>
  <c r="U270"/>
  <c r="R270"/>
  <c r="O270"/>
  <c r="N270"/>
  <c r="L270"/>
  <c r="K270"/>
  <c r="I270"/>
  <c r="H270"/>
  <c r="AP269"/>
  <c r="AO269"/>
  <c r="AM269"/>
  <c r="AL269"/>
  <c r="AJ269"/>
  <c r="AI269"/>
  <c r="AG269"/>
  <c r="AF269"/>
  <c r="AD269"/>
  <c r="AC269"/>
  <c r="AA269"/>
  <c r="Z269"/>
  <c r="X269"/>
  <c r="W269"/>
  <c r="U269"/>
  <c r="T269"/>
  <c r="R269"/>
  <c r="O269"/>
  <c r="N269"/>
  <c r="L269"/>
  <c r="K269"/>
  <c r="I269"/>
  <c r="H269"/>
  <c r="AP268"/>
  <c r="AO268"/>
  <c r="AM268"/>
  <c r="AL268"/>
  <c r="AJ268"/>
  <c r="AI268"/>
  <c r="AG268"/>
  <c r="AF268"/>
  <c r="AA268"/>
  <c r="Z268"/>
  <c r="U268"/>
  <c r="R268"/>
  <c r="O268"/>
  <c r="N268"/>
  <c r="L268"/>
  <c r="K268"/>
  <c r="I268"/>
  <c r="H268"/>
  <c r="AP267"/>
  <c r="AO267"/>
  <c r="AM267"/>
  <c r="AL267"/>
  <c r="AJ267"/>
  <c r="AI267"/>
  <c r="AG267"/>
  <c r="AF267"/>
  <c r="AD267"/>
  <c r="AC267"/>
  <c r="AA267"/>
  <c r="Z267"/>
  <c r="X267"/>
  <c r="W267"/>
  <c r="U267"/>
  <c r="T267"/>
  <c r="R267"/>
  <c r="O267"/>
  <c r="N267"/>
  <c r="L267"/>
  <c r="K267"/>
  <c r="I267"/>
  <c r="H267"/>
  <c r="AP266"/>
  <c r="AO266"/>
  <c r="AM266"/>
  <c r="AL266"/>
  <c r="AJ266"/>
  <c r="AI266"/>
  <c r="AG266"/>
  <c r="AF266"/>
  <c r="AD266"/>
  <c r="AC266"/>
  <c r="AA266"/>
  <c r="Z266"/>
  <c r="X266"/>
  <c r="W266"/>
  <c r="U266"/>
  <c r="T266"/>
  <c r="R266"/>
  <c r="O266"/>
  <c r="N266"/>
  <c r="L266"/>
  <c r="K266"/>
  <c r="I266"/>
  <c r="H266"/>
  <c r="T265"/>
  <c r="Q265"/>
  <c r="T258"/>
  <c r="Q258"/>
  <c r="Q251"/>
  <c r="Q279"/>
  <c r="Q272"/>
  <c r="F250"/>
  <c r="E250"/>
  <c r="F249"/>
  <c r="E249"/>
  <c r="F248"/>
  <c r="E248"/>
  <c r="F247"/>
  <c r="E247"/>
  <c r="F246"/>
  <c r="E246"/>
  <c r="F245"/>
  <c r="E245"/>
  <c r="AP244"/>
  <c r="AO244"/>
  <c r="AM244"/>
  <c r="AL244"/>
  <c r="AJ244"/>
  <c r="AI244"/>
  <c r="AG244"/>
  <c r="AF244"/>
  <c r="AD244"/>
  <c r="AC244"/>
  <c r="AA244"/>
  <c r="Z244"/>
  <c r="X244"/>
  <c r="W244"/>
  <c r="U244"/>
  <c r="T244"/>
  <c r="R244"/>
  <c r="Q244"/>
  <c r="O244"/>
  <c r="N244"/>
  <c r="L244"/>
  <c r="K244"/>
  <c r="I244"/>
  <c r="H244"/>
  <c r="F243"/>
  <c r="E243"/>
  <c r="F242"/>
  <c r="E242"/>
  <c r="F241"/>
  <c r="E241"/>
  <c r="F240"/>
  <c r="E240"/>
  <c r="F239"/>
  <c r="E239"/>
  <c r="F238"/>
  <c r="E238"/>
  <c r="AP237"/>
  <c r="AO237"/>
  <c r="AM237"/>
  <c r="AL237"/>
  <c r="AJ237"/>
  <c r="AI237"/>
  <c r="AG237"/>
  <c r="AF237"/>
  <c r="AD237"/>
  <c r="AC237"/>
  <c r="AA237"/>
  <c r="Z237"/>
  <c r="X237"/>
  <c r="W237"/>
  <c r="U237"/>
  <c r="T237"/>
  <c r="R237"/>
  <c r="Q237"/>
  <c r="O237"/>
  <c r="N237"/>
  <c r="L237"/>
  <c r="K237"/>
  <c r="I237"/>
  <c r="H237"/>
  <c r="V141"/>
  <c r="L293" l="1"/>
  <c r="T293"/>
  <c r="Z293"/>
  <c r="H293"/>
  <c r="N293"/>
  <c r="U293"/>
  <c r="AA293"/>
  <c r="AG293"/>
  <c r="AM293"/>
  <c r="U300"/>
  <c r="H300"/>
  <c r="H307"/>
  <c r="I293"/>
  <c r="O293"/>
  <c r="W293"/>
  <c r="T300"/>
  <c r="K293"/>
  <c r="R293"/>
  <c r="X293"/>
  <c r="AD293"/>
  <c r="AJ293"/>
  <c r="AP293"/>
  <c r="E305"/>
  <c r="N300"/>
  <c r="AA300"/>
  <c r="AM300"/>
  <c r="E244"/>
  <c r="AO307"/>
  <c r="W307"/>
  <c r="AI307"/>
  <c r="W300"/>
  <c r="Z300"/>
  <c r="AC300"/>
  <c r="AF300"/>
  <c r="AH300" s="1"/>
  <c r="AI300"/>
  <c r="AL300"/>
  <c r="AO300"/>
  <c r="N307"/>
  <c r="H286"/>
  <c r="N286"/>
  <c r="R286"/>
  <c r="U286"/>
  <c r="X286"/>
  <c r="AA286"/>
  <c r="AD286"/>
  <c r="AG286"/>
  <c r="AM286"/>
  <c r="AP286"/>
  <c r="I300"/>
  <c r="L300"/>
  <c r="O300"/>
  <c r="F306"/>
  <c r="K307"/>
  <c r="F312"/>
  <c r="AJ286"/>
  <c r="AC293"/>
  <c r="AF293"/>
  <c r="AH293" s="1"/>
  <c r="AI293"/>
  <c r="AL293"/>
  <c r="AO293"/>
  <c r="T307"/>
  <c r="Z307"/>
  <c r="AF307"/>
  <c r="AL307"/>
  <c r="Y237"/>
  <c r="Y244"/>
  <c r="I307"/>
  <c r="O307"/>
  <c r="R307"/>
  <c r="X307"/>
  <c r="AD307"/>
  <c r="AE307" s="1"/>
  <c r="AJ307"/>
  <c r="AP307"/>
  <c r="L307"/>
  <c r="E312"/>
  <c r="E313"/>
  <c r="U307"/>
  <c r="AA307"/>
  <c r="AG307"/>
  <c r="AM307"/>
  <c r="K286"/>
  <c r="F287"/>
  <c r="F298"/>
  <c r="X265"/>
  <c r="AD265"/>
  <c r="AJ265"/>
  <c r="AP265"/>
  <c r="L265"/>
  <c r="I286"/>
  <c r="L286"/>
  <c r="O286"/>
  <c r="E287"/>
  <c r="W286"/>
  <c r="Z286"/>
  <c r="AC286"/>
  <c r="AF286"/>
  <c r="AI286"/>
  <c r="AL286"/>
  <c r="AO286"/>
  <c r="E288"/>
  <c r="F288"/>
  <c r="E290"/>
  <c r="F290"/>
  <c r="E292"/>
  <c r="F305"/>
  <c r="E306"/>
  <c r="F292"/>
  <c r="E298"/>
  <c r="E299"/>
  <c r="F299"/>
  <c r="I265"/>
  <c r="O265"/>
  <c r="R265"/>
  <c r="U265"/>
  <c r="AA265"/>
  <c r="AG265"/>
  <c r="AM265"/>
  <c r="F269"/>
  <c r="H265"/>
  <c r="K265"/>
  <c r="N265"/>
  <c r="E271"/>
  <c r="F271"/>
  <c r="F289"/>
  <c r="F291"/>
  <c r="E289"/>
  <c r="E291"/>
  <c r="F313"/>
  <c r="F266"/>
  <c r="W265"/>
  <c r="E265" s="1"/>
  <c r="Z265"/>
  <c r="AC265"/>
  <c r="AF265"/>
  <c r="AI265"/>
  <c r="AL265"/>
  <c r="AO265"/>
  <c r="F270"/>
  <c r="F244"/>
  <c r="E267"/>
  <c r="T286"/>
  <c r="E269"/>
  <c r="F267"/>
  <c r="E266"/>
  <c r="F268"/>
  <c r="G268" s="1"/>
  <c r="G310"/>
  <c r="G303"/>
  <c r="G296"/>
  <c r="T251"/>
  <c r="F237"/>
  <c r="E237"/>
  <c r="S40" i="5"/>
  <c r="S21"/>
  <c r="E300" i="13" l="1"/>
  <c r="AE286"/>
  <c r="F300"/>
  <c r="F286"/>
  <c r="F293"/>
  <c r="E307"/>
  <c r="E293"/>
  <c r="Y265"/>
  <c r="G289"/>
  <c r="E286"/>
  <c r="F307"/>
  <c r="F265"/>
  <c r="G265" s="1"/>
  <c r="S18" i="5"/>
  <c r="S17"/>
  <c r="S16"/>
  <c r="S15"/>
  <c r="S13"/>
  <c r="S12"/>
  <c r="S11"/>
  <c r="F479" i="13"/>
  <c r="Q105"/>
  <c r="S112"/>
  <c r="U548"/>
  <c r="T548"/>
  <c r="T545" s="1"/>
  <c r="R548"/>
  <c r="Q548"/>
  <c r="Q545" s="1"/>
  <c r="O548"/>
  <c r="N548"/>
  <c r="L548"/>
  <c r="K548"/>
  <c r="I548"/>
  <c r="H548"/>
  <c r="L554"/>
  <c r="O105"/>
  <c r="N105"/>
  <c r="G293" l="1"/>
  <c r="G300"/>
  <c r="G286"/>
  <c r="G307"/>
  <c r="P40" i="5"/>
  <c r="P21"/>
  <c r="P18"/>
  <c r="P17"/>
  <c r="P16"/>
  <c r="P15"/>
  <c r="P13"/>
  <c r="P12"/>
  <c r="P11"/>
  <c r="O176" i="13"/>
  <c r="N176"/>
  <c r="N175"/>
  <c r="M40" i="5"/>
  <c r="M21"/>
  <c r="J21"/>
  <c r="M13" l="1"/>
  <c r="M12"/>
  <c r="M11"/>
  <c r="M18"/>
  <c r="M17"/>
  <c r="M16"/>
  <c r="M15"/>
  <c r="G141" i="13" l="1"/>
  <c r="G484"/>
  <c r="J484"/>
  <c r="L484"/>
  <c r="M484"/>
  <c r="N484"/>
  <c r="P484"/>
  <c r="S484"/>
  <c r="T484"/>
  <c r="V484"/>
  <c r="Y484"/>
  <c r="AB484"/>
  <c r="AD484"/>
  <c r="AE484"/>
  <c r="AH484"/>
  <c r="AK484"/>
  <c r="AM484"/>
  <c r="AQ484"/>
  <c r="AP491"/>
  <c r="AM491"/>
  <c r="AJ491"/>
  <c r="AG491"/>
  <c r="AD491"/>
  <c r="AA491"/>
  <c r="X491"/>
  <c r="U491"/>
  <c r="R491"/>
  <c r="Q491"/>
  <c r="O491"/>
  <c r="N491"/>
  <c r="L491"/>
  <c r="K491"/>
  <c r="I491"/>
  <c r="H491"/>
  <c r="E456"/>
  <c r="E142"/>
  <c r="AH30" i="5"/>
  <c r="H125" i="13"/>
  <c r="I125"/>
  <c r="K125"/>
  <c r="L125"/>
  <c r="N125"/>
  <c r="O125"/>
  <c r="Q125"/>
  <c r="R125"/>
  <c r="T125"/>
  <c r="U125"/>
  <c r="W125"/>
  <c r="X125"/>
  <c r="Z125"/>
  <c r="AA125"/>
  <c r="AC125"/>
  <c r="AD125"/>
  <c r="AF125"/>
  <c r="AG125"/>
  <c r="AI125"/>
  <c r="AJ125"/>
  <c r="AL125"/>
  <c r="AM125"/>
  <c r="AO125"/>
  <c r="AP125"/>
  <c r="E126"/>
  <c r="F126"/>
  <c r="J126"/>
  <c r="M126"/>
  <c r="P126"/>
  <c r="S126"/>
  <c r="V126"/>
  <c r="Y126"/>
  <c r="AB126"/>
  <c r="AE126"/>
  <c r="AH126"/>
  <c r="AK126"/>
  <c r="AN126"/>
  <c r="AQ126"/>
  <c r="E127"/>
  <c r="F127"/>
  <c r="J127"/>
  <c r="M127"/>
  <c r="P127"/>
  <c r="S127"/>
  <c r="V127"/>
  <c r="Y127"/>
  <c r="AB127"/>
  <c r="AE127"/>
  <c r="AH127"/>
  <c r="AK127"/>
  <c r="AN127"/>
  <c r="AQ127"/>
  <c r="E128"/>
  <c r="F128"/>
  <c r="J128"/>
  <c r="M128"/>
  <c r="P128"/>
  <c r="S128"/>
  <c r="V128"/>
  <c r="Y128"/>
  <c r="AB128"/>
  <c r="AE128"/>
  <c r="AH128"/>
  <c r="AK128"/>
  <c r="AN128"/>
  <c r="AQ128"/>
  <c r="E129"/>
  <c r="F129"/>
  <c r="J129"/>
  <c r="M129"/>
  <c r="P129"/>
  <c r="S129"/>
  <c r="V129"/>
  <c r="Y129"/>
  <c r="AB129"/>
  <c r="AE129"/>
  <c r="AH129"/>
  <c r="AK129"/>
  <c r="AN129"/>
  <c r="AQ129"/>
  <c r="E130"/>
  <c r="F130"/>
  <c r="J130"/>
  <c r="M130"/>
  <c r="P130"/>
  <c r="S130"/>
  <c r="V130"/>
  <c r="Y130"/>
  <c r="AB130"/>
  <c r="AE130"/>
  <c r="AH130"/>
  <c r="AK130"/>
  <c r="AN130"/>
  <c r="AQ130"/>
  <c r="E131"/>
  <c r="F131"/>
  <c r="J131"/>
  <c r="M131"/>
  <c r="P131"/>
  <c r="S131"/>
  <c r="V131"/>
  <c r="Y131"/>
  <c r="AB131"/>
  <c r="AE131"/>
  <c r="AH131"/>
  <c r="AK131"/>
  <c r="AN131"/>
  <c r="AQ131"/>
  <c r="G126" l="1"/>
  <c r="E491"/>
  <c r="G131"/>
  <c r="M125"/>
  <c r="AH125"/>
  <c r="V125"/>
  <c r="P125"/>
  <c r="J125"/>
  <c r="F491"/>
  <c r="AN125"/>
  <c r="AK125"/>
  <c r="G130"/>
  <c r="G128"/>
  <c r="G127"/>
  <c r="AB125"/>
  <c r="Y125"/>
  <c r="E125"/>
  <c r="G129"/>
  <c r="AQ125"/>
  <c r="AE125"/>
  <c r="S125"/>
  <c r="F125"/>
  <c r="G491" l="1"/>
  <c r="G125"/>
  <c r="N71"/>
  <c r="N534" s="1"/>
  <c r="AO554" l="1"/>
  <c r="AL554"/>
  <c r="AI554"/>
  <c r="AF554"/>
  <c r="AC554"/>
  <c r="Z554"/>
  <c r="W554"/>
  <c r="T554"/>
  <c r="Q554"/>
  <c r="Q552" s="1"/>
  <c r="N554"/>
  <c r="K554"/>
  <c r="K552" s="1"/>
  <c r="T538"/>
  <c r="U538"/>
  <c r="AI538"/>
  <c r="AJ538"/>
  <c r="E539"/>
  <c r="F539"/>
  <c r="E540"/>
  <c r="F540"/>
  <c r="E541"/>
  <c r="F541"/>
  <c r="E542"/>
  <c r="F542"/>
  <c r="E543"/>
  <c r="F543"/>
  <c r="E544"/>
  <c r="F544"/>
  <c r="K545"/>
  <c r="L555"/>
  <c r="L552" s="1"/>
  <c r="AQ85"/>
  <c r="AH85"/>
  <c r="F85"/>
  <c r="E85"/>
  <c r="AQ78"/>
  <c r="AK78"/>
  <c r="AH78"/>
  <c r="AB78"/>
  <c r="Y78"/>
  <c r="S78"/>
  <c r="P78"/>
  <c r="F78"/>
  <c r="E78"/>
  <c r="E538" l="1"/>
  <c r="F538"/>
  <c r="G78"/>
  <c r="G85"/>
  <c r="O71"/>
  <c r="O534" s="1"/>
  <c r="R71"/>
  <c r="R534" s="1"/>
  <c r="U71"/>
  <c r="U534" s="1"/>
  <c r="X71"/>
  <c r="X534" s="1"/>
  <c r="AA534"/>
  <c r="AD71"/>
  <c r="AD548"/>
  <c r="AO176"/>
  <c r="R105"/>
  <c r="U105"/>
  <c r="X105"/>
  <c r="AA105"/>
  <c r="AD105"/>
  <c r="AG105"/>
  <c r="AJ105"/>
  <c r="AM105"/>
  <c r="AP105"/>
  <c r="Y134"/>
  <c r="F25" i="5" l="1"/>
  <c r="AD177" i="13" l="1"/>
  <c r="AQ20" i="5"/>
  <c r="AO488" i="13" l="1"/>
  <c r="AP209"/>
  <c r="F209" s="1"/>
  <c r="AO230"/>
  <c r="F229" l="1"/>
  <c r="E229"/>
  <c r="F228"/>
  <c r="E228"/>
  <c r="F227"/>
  <c r="E227"/>
  <c r="F226"/>
  <c r="E226"/>
  <c r="F225"/>
  <c r="E225"/>
  <c r="F224"/>
  <c r="E224"/>
  <c r="AP223"/>
  <c r="AO223"/>
  <c r="AM223"/>
  <c r="AL223"/>
  <c r="F223" l="1"/>
  <c r="E223"/>
  <c r="J40" i="5" l="1"/>
  <c r="AL50" i="13" l="1"/>
  <c r="AP230"/>
  <c r="AM230"/>
  <c r="AP216"/>
  <c r="AO216"/>
  <c r="AM216"/>
  <c r="AO209"/>
  <c r="AP202"/>
  <c r="AO202"/>
  <c r="F216" l="1"/>
  <c r="F230"/>
  <c r="AP96"/>
  <c r="AO96"/>
  <c r="AG547"/>
  <c r="AF547"/>
  <c r="AN134"/>
  <c r="AQ134"/>
  <c r="AK134"/>
  <c r="AH134"/>
  <c r="AL230"/>
  <c r="E230" s="1"/>
  <c r="F236"/>
  <c r="E236"/>
  <c r="F235"/>
  <c r="E235"/>
  <c r="F234"/>
  <c r="E234"/>
  <c r="F233"/>
  <c r="E233"/>
  <c r="F232"/>
  <c r="E232"/>
  <c r="F231"/>
  <c r="E231"/>
  <c r="AL216"/>
  <c r="E216" s="1"/>
  <c r="F222"/>
  <c r="F221"/>
  <c r="F220"/>
  <c r="F219"/>
  <c r="F218"/>
  <c r="F217"/>
  <c r="E222"/>
  <c r="E221"/>
  <c r="E220"/>
  <c r="E219"/>
  <c r="E218"/>
  <c r="E217"/>
  <c r="AP104" l="1"/>
  <c r="AO104"/>
  <c r="AM104"/>
  <c r="AL104"/>
  <c r="AJ104"/>
  <c r="AI104"/>
  <c r="F215"/>
  <c r="E215"/>
  <c r="F214"/>
  <c r="E214"/>
  <c r="F213"/>
  <c r="E213"/>
  <c r="F212"/>
  <c r="E212"/>
  <c r="F211"/>
  <c r="E211"/>
  <c r="F210"/>
  <c r="E210"/>
  <c r="AL209"/>
  <c r="E209" s="1"/>
  <c r="F208"/>
  <c r="E208"/>
  <c r="F207"/>
  <c r="E207"/>
  <c r="F206"/>
  <c r="E206"/>
  <c r="F205"/>
  <c r="E205"/>
  <c r="F204"/>
  <c r="E204"/>
  <c r="F203"/>
  <c r="E203"/>
  <c r="AM202"/>
  <c r="F202" s="1"/>
  <c r="AL202"/>
  <c r="E202" s="1"/>
  <c r="AJ71"/>
  <c r="AJ534" s="1"/>
  <c r="AI71"/>
  <c r="AI534" s="1"/>
  <c r="AJ70"/>
  <c r="AI70"/>
  <c r="AI533" s="1"/>
  <c r="AJ69"/>
  <c r="AI69"/>
  <c r="AG71"/>
  <c r="AG534" s="1"/>
  <c r="AF71"/>
  <c r="AF534" s="1"/>
  <c r="AG70"/>
  <c r="AF70"/>
  <c r="AF533" s="1"/>
  <c r="AG69"/>
  <c r="AF69"/>
  <c r="AC71"/>
  <c r="AD70"/>
  <c r="AC70"/>
  <c r="AC533" s="1"/>
  <c r="AD69"/>
  <c r="AC69"/>
  <c r="AB71"/>
  <c r="AA70"/>
  <c r="Z533"/>
  <c r="AA69"/>
  <c r="Z69"/>
  <c r="X70"/>
  <c r="W533"/>
  <c r="X69"/>
  <c r="W69"/>
  <c r="T71"/>
  <c r="T534" s="1"/>
  <c r="U70"/>
  <c r="T533"/>
  <c r="U69"/>
  <c r="T69"/>
  <c r="Q71"/>
  <c r="Q534" s="1"/>
  <c r="R70"/>
  <c r="Q70"/>
  <c r="Q533" s="1"/>
  <c r="R69"/>
  <c r="Q69"/>
  <c r="O70"/>
  <c r="N70"/>
  <c r="N533" s="1"/>
  <c r="O69"/>
  <c r="N69"/>
  <c r="L71"/>
  <c r="L534" s="1"/>
  <c r="K71"/>
  <c r="K534" s="1"/>
  <c r="L70"/>
  <c r="K70"/>
  <c r="K533" s="1"/>
  <c r="L69"/>
  <c r="K69"/>
  <c r="I70"/>
  <c r="I71"/>
  <c r="H71"/>
  <c r="H534" s="1"/>
  <c r="H70"/>
  <c r="I69"/>
  <c r="H69"/>
  <c r="AP71"/>
  <c r="AP534" s="1"/>
  <c r="AO71"/>
  <c r="AO534" s="1"/>
  <c r="AP70"/>
  <c r="AO70"/>
  <c r="AO533" s="1"/>
  <c r="AP69"/>
  <c r="AO69"/>
  <c r="AM71"/>
  <c r="AM534" s="1"/>
  <c r="AL71"/>
  <c r="AL534" s="1"/>
  <c r="AM70"/>
  <c r="AL70"/>
  <c r="AL533" s="1"/>
  <c r="AM69"/>
  <c r="AL69"/>
  <c r="AM96"/>
  <c r="F96" s="1"/>
  <c r="AL96"/>
  <c r="E96" s="1"/>
  <c r="F102"/>
  <c r="F101"/>
  <c r="F100"/>
  <c r="F99"/>
  <c r="F98"/>
  <c r="F97"/>
  <c r="E102"/>
  <c r="E101"/>
  <c r="E100"/>
  <c r="E99"/>
  <c r="E98"/>
  <c r="E97"/>
  <c r="AG167"/>
  <c r="F201"/>
  <c r="E201"/>
  <c r="F200"/>
  <c r="E200"/>
  <c r="F199"/>
  <c r="E199"/>
  <c r="F198"/>
  <c r="E198"/>
  <c r="F197"/>
  <c r="E197"/>
  <c r="F196"/>
  <c r="E196"/>
  <c r="AP195"/>
  <c r="AO195"/>
  <c r="AM195"/>
  <c r="AL195"/>
  <c r="AJ195"/>
  <c r="AI195"/>
  <c r="AG195"/>
  <c r="AF195"/>
  <c r="AD195"/>
  <c r="AC195"/>
  <c r="AA195"/>
  <c r="Z195"/>
  <c r="X195"/>
  <c r="W195"/>
  <c r="U195"/>
  <c r="T195"/>
  <c r="R195"/>
  <c r="Q195"/>
  <c r="O195"/>
  <c r="N195"/>
  <c r="L195"/>
  <c r="K195"/>
  <c r="I195"/>
  <c r="H195"/>
  <c r="F194"/>
  <c r="E194"/>
  <c r="F193"/>
  <c r="E193"/>
  <c r="F192"/>
  <c r="E192"/>
  <c r="F191"/>
  <c r="E191"/>
  <c r="F190"/>
  <c r="E190"/>
  <c r="F189"/>
  <c r="E189"/>
  <c r="AP188"/>
  <c r="AO188"/>
  <c r="AM188"/>
  <c r="AL188"/>
  <c r="AJ188"/>
  <c r="AI188"/>
  <c r="AG188"/>
  <c r="AF188"/>
  <c r="AD188"/>
  <c r="AC188"/>
  <c r="AA188"/>
  <c r="Z188"/>
  <c r="X188"/>
  <c r="W188"/>
  <c r="U188"/>
  <c r="T188"/>
  <c r="R188"/>
  <c r="Q188"/>
  <c r="O188"/>
  <c r="N188"/>
  <c r="L188"/>
  <c r="K188"/>
  <c r="I188"/>
  <c r="H188"/>
  <c r="F187"/>
  <c r="E187"/>
  <c r="F186"/>
  <c r="E186"/>
  <c r="F185"/>
  <c r="E185"/>
  <c r="AK184"/>
  <c r="AB184"/>
  <c r="M184"/>
  <c r="F184"/>
  <c r="E184"/>
  <c r="F183"/>
  <c r="E183"/>
  <c r="F182"/>
  <c r="E182"/>
  <c r="AP181"/>
  <c r="AO181"/>
  <c r="AM181"/>
  <c r="AL181"/>
  <c r="AJ181"/>
  <c r="AI181"/>
  <c r="AG181"/>
  <c r="AF181"/>
  <c r="AD181"/>
  <c r="AC181"/>
  <c r="AA181"/>
  <c r="Z181"/>
  <c r="X181"/>
  <c r="W181"/>
  <c r="U181"/>
  <c r="T181"/>
  <c r="R181"/>
  <c r="Q181"/>
  <c r="O181"/>
  <c r="N181"/>
  <c r="L181"/>
  <c r="K181"/>
  <c r="I181"/>
  <c r="H181"/>
  <c r="U177"/>
  <c r="AP176"/>
  <c r="AM176"/>
  <c r="AL176"/>
  <c r="AJ176"/>
  <c r="AI176"/>
  <c r="AG176"/>
  <c r="AF176"/>
  <c r="AD176"/>
  <c r="AC176"/>
  <c r="AA176"/>
  <c r="Z176"/>
  <c r="X176"/>
  <c r="W176"/>
  <c r="U176"/>
  <c r="T176"/>
  <c r="R176"/>
  <c r="Q176"/>
  <c r="L176"/>
  <c r="L105" s="1"/>
  <c r="K176"/>
  <c r="K105" s="1"/>
  <c r="I176"/>
  <c r="I105" s="1"/>
  <c r="H176"/>
  <c r="AP175"/>
  <c r="AO175"/>
  <c r="AM175"/>
  <c r="AL175"/>
  <c r="AJ175"/>
  <c r="AI175"/>
  <c r="AG175"/>
  <c r="AF175"/>
  <c r="AD175"/>
  <c r="AC175"/>
  <c r="AA175"/>
  <c r="Z175"/>
  <c r="X175"/>
  <c r="W175"/>
  <c r="U175"/>
  <c r="T175"/>
  <c r="R175"/>
  <c r="Q175"/>
  <c r="O175"/>
  <c r="L175"/>
  <c r="K175"/>
  <c r="I175"/>
  <c r="H175"/>
  <c r="F173"/>
  <c r="E173"/>
  <c r="F172"/>
  <c r="E172"/>
  <c r="F171"/>
  <c r="E171"/>
  <c r="F170"/>
  <c r="E170"/>
  <c r="AH169"/>
  <c r="F169"/>
  <c r="E169"/>
  <c r="F168"/>
  <c r="E168"/>
  <c r="AP167"/>
  <c r="AO167"/>
  <c r="AM167"/>
  <c r="AL167"/>
  <c r="AJ167"/>
  <c r="AI167"/>
  <c r="AF167"/>
  <c r="AD167"/>
  <c r="AC167"/>
  <c r="AA167"/>
  <c r="Z167"/>
  <c r="X167"/>
  <c r="W167"/>
  <c r="U167"/>
  <c r="T167"/>
  <c r="R167"/>
  <c r="Q167"/>
  <c r="O167"/>
  <c r="N167"/>
  <c r="L167"/>
  <c r="K167"/>
  <c r="I167"/>
  <c r="H167"/>
  <c r="F166"/>
  <c r="E166"/>
  <c r="F165"/>
  <c r="E165"/>
  <c r="F164"/>
  <c r="E164"/>
  <c r="F163"/>
  <c r="E163"/>
  <c r="F162"/>
  <c r="E162"/>
  <c r="F161"/>
  <c r="E161"/>
  <c r="AP160"/>
  <c r="AO160"/>
  <c r="AM160"/>
  <c r="AL160"/>
  <c r="AJ160"/>
  <c r="AI160"/>
  <c r="AG160"/>
  <c r="AF160"/>
  <c r="AD160"/>
  <c r="AC160"/>
  <c r="AA160"/>
  <c r="Z160"/>
  <c r="X160"/>
  <c r="W160"/>
  <c r="U160"/>
  <c r="T160"/>
  <c r="R160"/>
  <c r="Q160"/>
  <c r="O160"/>
  <c r="N160"/>
  <c r="I160"/>
  <c r="H160"/>
  <c r="F159"/>
  <c r="E159"/>
  <c r="F158"/>
  <c r="E158"/>
  <c r="F157"/>
  <c r="E157"/>
  <c r="F156"/>
  <c r="E156"/>
  <c r="F155"/>
  <c r="E155"/>
  <c r="F154"/>
  <c r="E154"/>
  <c r="AP153"/>
  <c r="AO153"/>
  <c r="AM153"/>
  <c r="AL153"/>
  <c r="AJ153"/>
  <c r="AI153"/>
  <c r="AG153"/>
  <c r="AF153"/>
  <c r="AD153"/>
  <c r="AC153"/>
  <c r="AA153"/>
  <c r="Z153"/>
  <c r="X153"/>
  <c r="W153"/>
  <c r="U153"/>
  <c r="T153"/>
  <c r="R153"/>
  <c r="Q153"/>
  <c r="O153"/>
  <c r="N153"/>
  <c r="L153"/>
  <c r="K153"/>
  <c r="I153"/>
  <c r="H153"/>
  <c r="F152"/>
  <c r="E152"/>
  <c r="F151"/>
  <c r="E151"/>
  <c r="F150"/>
  <c r="E150"/>
  <c r="F149"/>
  <c r="E149"/>
  <c r="F148"/>
  <c r="E148"/>
  <c r="F147"/>
  <c r="E147"/>
  <c r="AP146"/>
  <c r="AO146"/>
  <c r="AM146"/>
  <c r="AL146"/>
  <c r="AJ146"/>
  <c r="AI146"/>
  <c r="AG146"/>
  <c r="AF146"/>
  <c r="AD146"/>
  <c r="AC146"/>
  <c r="AA146"/>
  <c r="Z146"/>
  <c r="X146"/>
  <c r="W146"/>
  <c r="U146"/>
  <c r="T146"/>
  <c r="R146"/>
  <c r="Q146"/>
  <c r="O146"/>
  <c r="N146"/>
  <c r="L146"/>
  <c r="K146"/>
  <c r="I146"/>
  <c r="H146"/>
  <c r="F145"/>
  <c r="E145"/>
  <c r="F144"/>
  <c r="E144"/>
  <c r="F143"/>
  <c r="E143"/>
  <c r="F142"/>
  <c r="F140"/>
  <c r="E140"/>
  <c r="AP139"/>
  <c r="AO139"/>
  <c r="AM139"/>
  <c r="AL139"/>
  <c r="AJ139"/>
  <c r="AG139"/>
  <c r="AF139"/>
  <c r="AD139"/>
  <c r="AC139"/>
  <c r="AA139"/>
  <c r="Z139"/>
  <c r="X139"/>
  <c r="W139"/>
  <c r="U139"/>
  <c r="T139"/>
  <c r="R139"/>
  <c r="Q139"/>
  <c r="O139"/>
  <c r="N139"/>
  <c r="L139"/>
  <c r="K139"/>
  <c r="I139"/>
  <c r="H139"/>
  <c r="F138"/>
  <c r="E138"/>
  <c r="F137"/>
  <c r="E137"/>
  <c r="F136"/>
  <c r="E136"/>
  <c r="F135"/>
  <c r="E135"/>
  <c r="AE134"/>
  <c r="AB134"/>
  <c r="V134"/>
  <c r="S134"/>
  <c r="P134"/>
  <c r="M134"/>
  <c r="F134"/>
  <c r="E134"/>
  <c r="F133"/>
  <c r="E133"/>
  <c r="AP132"/>
  <c r="AO132"/>
  <c r="AM132"/>
  <c r="AL132"/>
  <c r="AJ132"/>
  <c r="AI132"/>
  <c r="AG132"/>
  <c r="AF132"/>
  <c r="AD132"/>
  <c r="AC132"/>
  <c r="AA132"/>
  <c r="Z132"/>
  <c r="X132"/>
  <c r="W132"/>
  <c r="U132"/>
  <c r="T132"/>
  <c r="R132"/>
  <c r="Q132"/>
  <c r="O132"/>
  <c r="N132"/>
  <c r="L132"/>
  <c r="K132"/>
  <c r="I132"/>
  <c r="H132"/>
  <c r="F124"/>
  <c r="E124"/>
  <c r="F123"/>
  <c r="E123"/>
  <c r="F122"/>
  <c r="E122"/>
  <c r="F121"/>
  <c r="E121"/>
  <c r="F120"/>
  <c r="E120"/>
  <c r="F119"/>
  <c r="E119"/>
  <c r="AP118"/>
  <c r="AO118"/>
  <c r="AM118"/>
  <c r="AL118"/>
  <c r="AJ118"/>
  <c r="AI118"/>
  <c r="AG118"/>
  <c r="AF118"/>
  <c r="AD118"/>
  <c r="AC118"/>
  <c r="AA118"/>
  <c r="Z118"/>
  <c r="X118"/>
  <c r="W118"/>
  <c r="U118"/>
  <c r="T118"/>
  <c r="Q118"/>
  <c r="O118"/>
  <c r="N118"/>
  <c r="L118"/>
  <c r="K118"/>
  <c r="I118"/>
  <c r="H118"/>
  <c r="F117"/>
  <c r="E117"/>
  <c r="F116"/>
  <c r="E116"/>
  <c r="F115"/>
  <c r="E115"/>
  <c r="H114"/>
  <c r="F114"/>
  <c r="F113"/>
  <c r="E113"/>
  <c r="M112"/>
  <c r="F112"/>
  <c r="E112"/>
  <c r="AP111"/>
  <c r="AO111"/>
  <c r="AM111"/>
  <c r="AL111"/>
  <c r="AJ111"/>
  <c r="AI111"/>
  <c r="AG111"/>
  <c r="AF111"/>
  <c r="AD111"/>
  <c r="AC111"/>
  <c r="AA111"/>
  <c r="Z111"/>
  <c r="X111"/>
  <c r="W111"/>
  <c r="U111"/>
  <c r="T111"/>
  <c r="R111"/>
  <c r="Q111"/>
  <c r="O111"/>
  <c r="N111"/>
  <c r="L111"/>
  <c r="K111"/>
  <c r="I111"/>
  <c r="AP110"/>
  <c r="AO110"/>
  <c r="AO74" s="1"/>
  <c r="AM110"/>
  <c r="AM74" s="1"/>
  <c r="AL110"/>
  <c r="AL74" s="1"/>
  <c r="AJ110"/>
  <c r="AJ74" s="1"/>
  <c r="AI110"/>
  <c r="AI74" s="1"/>
  <c r="AG110"/>
  <c r="AG74" s="1"/>
  <c r="AF110"/>
  <c r="AF74" s="1"/>
  <c r="AD110"/>
  <c r="AD74" s="1"/>
  <c r="AC110"/>
  <c r="AC74" s="1"/>
  <c r="AA110"/>
  <c r="AA74" s="1"/>
  <c r="Z110"/>
  <c r="Z74" s="1"/>
  <c r="X110"/>
  <c r="X74" s="1"/>
  <c r="W110"/>
  <c r="W74" s="1"/>
  <c r="U110"/>
  <c r="U74" s="1"/>
  <c r="T110"/>
  <c r="T74" s="1"/>
  <c r="R110"/>
  <c r="R74" s="1"/>
  <c r="Q110"/>
  <c r="Q74" s="1"/>
  <c r="O110"/>
  <c r="O74" s="1"/>
  <c r="N110"/>
  <c r="N74" s="1"/>
  <c r="L110"/>
  <c r="L74" s="1"/>
  <c r="K110"/>
  <c r="K74" s="1"/>
  <c r="I110"/>
  <c r="I74" s="1"/>
  <c r="H110"/>
  <c r="AP109"/>
  <c r="AP73" s="1"/>
  <c r="AO109"/>
  <c r="AO73" s="1"/>
  <c r="AM109"/>
  <c r="AM73" s="1"/>
  <c r="AL109"/>
  <c r="AL73" s="1"/>
  <c r="AJ109"/>
  <c r="AJ73" s="1"/>
  <c r="AI109"/>
  <c r="AI73" s="1"/>
  <c r="AG109"/>
  <c r="AG73" s="1"/>
  <c r="AF109"/>
  <c r="AF73" s="1"/>
  <c r="AD109"/>
  <c r="AD73" s="1"/>
  <c r="AC109"/>
  <c r="AC73" s="1"/>
  <c r="AA109"/>
  <c r="AA73" s="1"/>
  <c r="Z109"/>
  <c r="Z73" s="1"/>
  <c r="X109"/>
  <c r="X73" s="1"/>
  <c r="W109"/>
  <c r="W73" s="1"/>
  <c r="U109"/>
  <c r="U73" s="1"/>
  <c r="T109"/>
  <c r="T73" s="1"/>
  <c r="R109"/>
  <c r="R73" s="1"/>
  <c r="Q109"/>
  <c r="Q73" s="1"/>
  <c r="O109"/>
  <c r="O73" s="1"/>
  <c r="N109"/>
  <c r="N73" s="1"/>
  <c r="L109"/>
  <c r="L73" s="1"/>
  <c r="K109"/>
  <c r="K73" s="1"/>
  <c r="I109"/>
  <c r="H109"/>
  <c r="F108"/>
  <c r="E108"/>
  <c r="AP107"/>
  <c r="AO107"/>
  <c r="AM107"/>
  <c r="AL107"/>
  <c r="AJ107"/>
  <c r="AI107"/>
  <c r="AG107"/>
  <c r="AF107"/>
  <c r="AD107"/>
  <c r="AC107"/>
  <c r="AA107"/>
  <c r="Z107"/>
  <c r="X107"/>
  <c r="W107"/>
  <c r="U107"/>
  <c r="T107"/>
  <c r="R107"/>
  <c r="Q107"/>
  <c r="O107"/>
  <c r="N107"/>
  <c r="L107"/>
  <c r="K107"/>
  <c r="I107"/>
  <c r="AO105"/>
  <c r="AL105"/>
  <c r="AI105"/>
  <c r="AF105"/>
  <c r="AC105"/>
  <c r="Z105"/>
  <c r="W105"/>
  <c r="T105"/>
  <c r="AG104"/>
  <c r="AF104"/>
  <c r="AD104"/>
  <c r="AC104"/>
  <c r="AA104"/>
  <c r="X104"/>
  <c r="W104"/>
  <c r="U104"/>
  <c r="T104"/>
  <c r="R104"/>
  <c r="Q104"/>
  <c r="O104"/>
  <c r="N104"/>
  <c r="L104"/>
  <c r="K104"/>
  <c r="I104"/>
  <c r="H104"/>
  <c r="AP74"/>
  <c r="AP72"/>
  <c r="AO72"/>
  <c r="AM72"/>
  <c r="AL72"/>
  <c r="AJ72"/>
  <c r="AI72"/>
  <c r="AG72"/>
  <c r="AF72"/>
  <c r="AD72"/>
  <c r="AC72"/>
  <c r="AA72"/>
  <c r="Z72"/>
  <c r="X72"/>
  <c r="W72"/>
  <c r="U72"/>
  <c r="T72"/>
  <c r="R72"/>
  <c r="Q72"/>
  <c r="O72"/>
  <c r="N72"/>
  <c r="L72"/>
  <c r="K72"/>
  <c r="I72"/>
  <c r="H72"/>
  <c r="AN71"/>
  <c r="AL68"/>
  <c r="F153" l="1"/>
  <c r="E160"/>
  <c r="F195"/>
  <c r="AO68"/>
  <c r="AI68"/>
  <c r="E195"/>
  <c r="F181"/>
  <c r="Z68"/>
  <c r="I534"/>
  <c r="F71"/>
  <c r="E132"/>
  <c r="E110"/>
  <c r="F132"/>
  <c r="E176"/>
  <c r="AJ68"/>
  <c r="F118"/>
  <c r="E188"/>
  <c r="T50"/>
  <c r="W50"/>
  <c r="E70"/>
  <c r="F175"/>
  <c r="H73"/>
  <c r="E73" s="1"/>
  <c r="F109"/>
  <c r="Y71"/>
  <c r="W53"/>
  <c r="V139"/>
  <c r="S104"/>
  <c r="S111"/>
  <c r="H105"/>
  <c r="E105" s="1"/>
  <c r="F160"/>
  <c r="G160" s="1"/>
  <c r="F167"/>
  <c r="E139"/>
  <c r="Y132"/>
  <c r="AQ71"/>
  <c r="F105"/>
  <c r="E153"/>
  <c r="F146"/>
  <c r="E71"/>
  <c r="F69"/>
  <c r="F70"/>
  <c r="E146"/>
  <c r="F72"/>
  <c r="E114"/>
  <c r="F107"/>
  <c r="E118"/>
  <c r="AH167"/>
  <c r="F111"/>
  <c r="AQ132"/>
  <c r="H111"/>
  <c r="E111" s="1"/>
  <c r="AK132"/>
  <c r="AH71"/>
  <c r="AH534"/>
  <c r="AN132"/>
  <c r="H50"/>
  <c r="K50"/>
  <c r="N50"/>
  <c r="Q50"/>
  <c r="Z50"/>
  <c r="AC50"/>
  <c r="AF50"/>
  <c r="I50"/>
  <c r="L50"/>
  <c r="O50"/>
  <c r="R50"/>
  <c r="U50"/>
  <c r="X50"/>
  <c r="AA50"/>
  <c r="AD50"/>
  <c r="AG50"/>
  <c r="AI103"/>
  <c r="AL103"/>
  <c r="AO103"/>
  <c r="AJ103"/>
  <c r="E109"/>
  <c r="F74"/>
  <c r="I73"/>
  <c r="F73" s="1"/>
  <c r="H107"/>
  <c r="E107" s="1"/>
  <c r="Q174"/>
  <c r="W174"/>
  <c r="AC174"/>
  <c r="AD174"/>
  <c r="K68"/>
  <c r="Q68"/>
  <c r="W68"/>
  <c r="AC68"/>
  <c r="O68"/>
  <c r="U68"/>
  <c r="AA68"/>
  <c r="AG68"/>
  <c r="AM68"/>
  <c r="AN68" s="1"/>
  <c r="N68"/>
  <c r="T68"/>
  <c r="H74"/>
  <c r="E74" s="1"/>
  <c r="L103"/>
  <c r="I103"/>
  <c r="O103"/>
  <c r="R103"/>
  <c r="U103"/>
  <c r="X103"/>
  <c r="AA103"/>
  <c r="AD103"/>
  <c r="AG103"/>
  <c r="M111"/>
  <c r="U174"/>
  <c r="E167"/>
  <c r="K103"/>
  <c r="N103"/>
  <c r="Q103"/>
  <c r="T103"/>
  <c r="W103"/>
  <c r="Z103"/>
  <c r="AC103"/>
  <c r="AF103"/>
  <c r="AB160"/>
  <c r="M181"/>
  <c r="E72"/>
  <c r="L68"/>
  <c r="R68"/>
  <c r="X68"/>
  <c r="AD68"/>
  <c r="AP68"/>
  <c r="AQ68" s="1"/>
  <c r="F104"/>
  <c r="M105"/>
  <c r="P105"/>
  <c r="S105"/>
  <c r="V105"/>
  <c r="Y105"/>
  <c r="AB105"/>
  <c r="AE105"/>
  <c r="AQ105"/>
  <c r="M132"/>
  <c r="P132"/>
  <c r="S132"/>
  <c r="V132"/>
  <c r="AE132"/>
  <c r="E104"/>
  <c r="AM103"/>
  <c r="AP103"/>
  <c r="M104"/>
  <c r="G162"/>
  <c r="G169"/>
  <c r="T174"/>
  <c r="AB181"/>
  <c r="G191"/>
  <c r="AN105"/>
  <c r="G112"/>
  <c r="AK71"/>
  <c r="AF68"/>
  <c r="E69"/>
  <c r="G120"/>
  <c r="G184"/>
  <c r="AK181"/>
  <c r="AK105"/>
  <c r="AH105"/>
  <c r="AH132"/>
  <c r="G134"/>
  <c r="E175"/>
  <c r="F176"/>
  <c r="E181"/>
  <c r="G181" s="1"/>
  <c r="F188"/>
  <c r="G188" s="1"/>
  <c r="G118"/>
  <c r="F110"/>
  <c r="F139"/>
  <c r="G167" l="1"/>
  <c r="AE103"/>
  <c r="AH103"/>
  <c r="AN103"/>
  <c r="G132"/>
  <c r="AK68"/>
  <c r="G71"/>
  <c r="G70"/>
  <c r="V103"/>
  <c r="G139"/>
  <c r="Y68"/>
  <c r="H103"/>
  <c r="E103" s="1"/>
  <c r="G105"/>
  <c r="AB68"/>
  <c r="P68"/>
  <c r="AB103"/>
  <c r="G111"/>
  <c r="S103"/>
  <c r="M103"/>
  <c r="AQ103"/>
  <c r="G104"/>
  <c r="AK103"/>
  <c r="P103"/>
  <c r="Y103"/>
  <c r="S68"/>
  <c r="F103"/>
  <c r="I68"/>
  <c r="F68" s="1"/>
  <c r="AH68"/>
  <c r="H68"/>
  <c r="G103" l="1"/>
  <c r="E68"/>
  <c r="G68" s="1"/>
  <c r="AF75"/>
  <c r="AI75"/>
  <c r="AF449" l="1"/>
  <c r="AA27"/>
  <c r="AA28"/>
  <c r="AP28"/>
  <c r="E62" l="1"/>
  <c r="F456"/>
  <c r="AA36"/>
  <c r="Z36"/>
  <c r="AC36"/>
  <c r="AB62"/>
  <c r="Z545" l="1"/>
  <c r="AB545"/>
  <c r="AC545"/>
  <c r="AD545"/>
  <c r="AN545"/>
  <c r="AQ545"/>
  <c r="AR545"/>
  <c r="W545"/>
  <c r="T448" l="1"/>
  <c r="Q448"/>
  <c r="Q449"/>
  <c r="E546" l="1"/>
  <c r="F546"/>
  <c r="E547"/>
  <c r="F547"/>
  <c r="AK545"/>
  <c r="E549"/>
  <c r="F549"/>
  <c r="E550"/>
  <c r="F550"/>
  <c r="E551"/>
  <c r="F551"/>
  <c r="E553"/>
  <c r="F553"/>
  <c r="E554"/>
  <c r="E552" s="1"/>
  <c r="F554"/>
  <c r="F552" s="1"/>
  <c r="E555"/>
  <c r="F555"/>
  <c r="E556"/>
  <c r="F556"/>
  <c r="E557"/>
  <c r="F557"/>
  <c r="E558"/>
  <c r="F558"/>
  <c r="H559"/>
  <c r="I559"/>
  <c r="J559"/>
  <c r="K559"/>
  <c r="L559"/>
  <c r="M559"/>
  <c r="N559"/>
  <c r="O559"/>
  <c r="P559"/>
  <c r="Q559"/>
  <c r="R559"/>
  <c r="S559"/>
  <c r="T559"/>
  <c r="U559"/>
  <c r="V559"/>
  <c r="W559"/>
  <c r="X559"/>
  <c r="Y559"/>
  <c r="Z559"/>
  <c r="AA559"/>
  <c r="AB559"/>
  <c r="AC559"/>
  <c r="AD559"/>
  <c r="AE559"/>
  <c r="AF559"/>
  <c r="AG559"/>
  <c r="AH559"/>
  <c r="AI559"/>
  <c r="AJ559"/>
  <c r="AL559"/>
  <c r="AM559"/>
  <c r="AO559"/>
  <c r="AP559"/>
  <c r="E560"/>
  <c r="F560"/>
  <c r="E561"/>
  <c r="F561"/>
  <c r="E562"/>
  <c r="F562"/>
  <c r="E563"/>
  <c r="F563"/>
  <c r="E564"/>
  <c r="F564"/>
  <c r="E565"/>
  <c r="F565"/>
  <c r="F559" l="1"/>
  <c r="E559"/>
  <c r="J15" i="5"/>
  <c r="AH62" i="13" l="1"/>
  <c r="AE62"/>
  <c r="Y62"/>
  <c r="V62"/>
  <c r="S62"/>
  <c r="P62" l="1"/>
  <c r="M62"/>
  <c r="J16" i="5" l="1"/>
  <c r="J17"/>
  <c r="J18"/>
  <c r="J11"/>
  <c r="I42" i="13"/>
  <c r="J44" l="1"/>
  <c r="AE419"/>
  <c r="AE71"/>
  <c r="J13" i="5"/>
  <c r="J12"/>
  <c r="F537" i="13" l="1"/>
  <c r="F536"/>
  <c r="F535"/>
  <c r="E537"/>
  <c r="E536"/>
  <c r="E535"/>
  <c r="AQ474" l="1"/>
  <c r="AP447"/>
  <c r="AP448"/>
  <c r="AP449"/>
  <c r="AP453"/>
  <c r="AP460"/>
  <c r="AP467"/>
  <c r="AP474"/>
  <c r="AP482"/>
  <c r="AP483"/>
  <c r="AP485"/>
  <c r="AP486"/>
  <c r="AP487"/>
  <c r="AP488"/>
  <c r="AP484" s="1"/>
  <c r="I474"/>
  <c r="K474"/>
  <c r="L474"/>
  <c r="M474"/>
  <c r="N474"/>
  <c r="O474"/>
  <c r="P474"/>
  <c r="Q474"/>
  <c r="R474"/>
  <c r="S474"/>
  <c r="T474"/>
  <c r="U474"/>
  <c r="V474"/>
  <c r="W474"/>
  <c r="X474"/>
  <c r="Y474"/>
  <c r="Z474"/>
  <c r="AA474"/>
  <c r="AB474"/>
  <c r="AC474"/>
  <c r="AD474"/>
  <c r="AE474"/>
  <c r="AF474"/>
  <c r="AG474"/>
  <c r="AH474"/>
  <c r="AI474"/>
  <c r="AJ474"/>
  <c r="AK474"/>
  <c r="AL474"/>
  <c r="AM474"/>
  <c r="AN474"/>
  <c r="AO474"/>
  <c r="H474"/>
  <c r="F454"/>
  <c r="F455"/>
  <c r="F458"/>
  <c r="F459"/>
  <c r="F461"/>
  <c r="F462"/>
  <c r="F463"/>
  <c r="F464"/>
  <c r="F465"/>
  <c r="F466"/>
  <c r="F468"/>
  <c r="F469"/>
  <c r="F470"/>
  <c r="F472"/>
  <c r="F473"/>
  <c r="F475"/>
  <c r="F476"/>
  <c r="F477"/>
  <c r="F478"/>
  <c r="F480"/>
  <c r="F489"/>
  <c r="F490"/>
  <c r="F492"/>
  <c r="F493"/>
  <c r="F494"/>
  <c r="N447"/>
  <c r="O31" s="1"/>
  <c r="AO449"/>
  <c r="AO518" s="1"/>
  <c r="AM449"/>
  <c r="AJ449"/>
  <c r="AG449"/>
  <c r="AD449"/>
  <c r="AA449"/>
  <c r="X449"/>
  <c r="U449"/>
  <c r="R449"/>
  <c r="O449"/>
  <c r="L449"/>
  <c r="I449"/>
  <c r="AO448"/>
  <c r="AM448"/>
  <c r="AL448"/>
  <c r="AL517" s="1"/>
  <c r="AJ448"/>
  <c r="AG448"/>
  <c r="AF448"/>
  <c r="AD448"/>
  <c r="AA448"/>
  <c r="Z448"/>
  <c r="X448"/>
  <c r="W448"/>
  <c r="U448"/>
  <c r="R448"/>
  <c r="O448"/>
  <c r="N448"/>
  <c r="L448"/>
  <c r="I448"/>
  <c r="AO447"/>
  <c r="AP31" s="1"/>
  <c r="AM447"/>
  <c r="AL447"/>
  <c r="AM31" s="1"/>
  <c r="AJ447"/>
  <c r="AI447"/>
  <c r="AJ31" s="1"/>
  <c r="AG447"/>
  <c r="AF447"/>
  <c r="AG31" s="1"/>
  <c r="AD447"/>
  <c r="AC447"/>
  <c r="AD31" s="1"/>
  <c r="AA447"/>
  <c r="Z447"/>
  <c r="AA31" s="1"/>
  <c r="X447"/>
  <c r="W447"/>
  <c r="X31" s="1"/>
  <c r="U447"/>
  <c r="T447"/>
  <c r="U31" s="1"/>
  <c r="R447"/>
  <c r="Q447"/>
  <c r="R31" s="1"/>
  <c r="O447"/>
  <c r="L447"/>
  <c r="K447"/>
  <c r="L31" s="1"/>
  <c r="I447"/>
  <c r="H448"/>
  <c r="H447"/>
  <c r="I31" s="1"/>
  <c r="E494"/>
  <c r="E493"/>
  <c r="E492"/>
  <c r="E490"/>
  <c r="E489"/>
  <c r="E480"/>
  <c r="E479"/>
  <c r="E478"/>
  <c r="E477"/>
  <c r="E476"/>
  <c r="E475"/>
  <c r="E473"/>
  <c r="E472"/>
  <c r="E468"/>
  <c r="E466"/>
  <c r="E465"/>
  <c r="E464"/>
  <c r="E463"/>
  <c r="E462"/>
  <c r="E461"/>
  <c r="E459"/>
  <c r="E458"/>
  <c r="E455"/>
  <c r="E454"/>
  <c r="N449"/>
  <c r="K448"/>
  <c r="AF467"/>
  <c r="H449"/>
  <c r="H453"/>
  <c r="H460"/>
  <c r="H467"/>
  <c r="H482"/>
  <c r="H483"/>
  <c r="H485"/>
  <c r="H486"/>
  <c r="H520" s="1"/>
  <c r="H487"/>
  <c r="H488"/>
  <c r="H484" s="1"/>
  <c r="AG488"/>
  <c r="AG484" s="1"/>
  <c r="AF488"/>
  <c r="AF484" s="1"/>
  <c r="AF518" s="1"/>
  <c r="AA488"/>
  <c r="AA484" s="1"/>
  <c r="Z488"/>
  <c r="Z484" s="1"/>
  <c r="X488"/>
  <c r="X484" s="1"/>
  <c r="W488"/>
  <c r="W484" s="1"/>
  <c r="W518" s="1"/>
  <c r="U488"/>
  <c r="U484" s="1"/>
  <c r="R488"/>
  <c r="R484" s="1"/>
  <c r="Q488"/>
  <c r="Q484" s="1"/>
  <c r="O488"/>
  <c r="O484" s="1"/>
  <c r="K488"/>
  <c r="K484" s="1"/>
  <c r="I488"/>
  <c r="I484" s="1"/>
  <c r="AG487"/>
  <c r="AF487"/>
  <c r="AF521" s="1"/>
  <c r="AD487"/>
  <c r="AC521"/>
  <c r="AA487"/>
  <c r="Z487"/>
  <c r="Z521" s="1"/>
  <c r="X487"/>
  <c r="W487"/>
  <c r="W521" s="1"/>
  <c r="U487"/>
  <c r="T487"/>
  <c r="T521" s="1"/>
  <c r="R487"/>
  <c r="Q487"/>
  <c r="O487"/>
  <c r="N487"/>
  <c r="N521" s="1"/>
  <c r="L487"/>
  <c r="K487"/>
  <c r="K521" s="1"/>
  <c r="I487"/>
  <c r="AG486"/>
  <c r="AF486"/>
  <c r="AD486"/>
  <c r="AC520"/>
  <c r="AA486"/>
  <c r="Z486"/>
  <c r="Z520" s="1"/>
  <c r="X486"/>
  <c r="W486"/>
  <c r="W520" s="1"/>
  <c r="U486"/>
  <c r="T486"/>
  <c r="T520" s="1"/>
  <c r="R486"/>
  <c r="Q486"/>
  <c r="O486"/>
  <c r="N486"/>
  <c r="N520" s="1"/>
  <c r="L486"/>
  <c r="K486"/>
  <c r="K520" s="1"/>
  <c r="I486"/>
  <c r="AG485"/>
  <c r="AG471" s="1"/>
  <c r="AF485"/>
  <c r="AF457" s="1"/>
  <c r="AD485"/>
  <c r="AC471"/>
  <c r="AA485"/>
  <c r="AA471" s="1"/>
  <c r="Z485"/>
  <c r="Z457" s="1"/>
  <c r="X485"/>
  <c r="W485"/>
  <c r="W471" s="1"/>
  <c r="U485"/>
  <c r="U471" s="1"/>
  <c r="T485"/>
  <c r="T457" s="1"/>
  <c r="R485"/>
  <c r="Q485"/>
  <c r="Q471" s="1"/>
  <c r="O485"/>
  <c r="O471" s="1"/>
  <c r="N485"/>
  <c r="N457" s="1"/>
  <c r="L485"/>
  <c r="K485"/>
  <c r="K471" s="1"/>
  <c r="I485"/>
  <c r="I471" s="1"/>
  <c r="I450" s="1"/>
  <c r="AG518"/>
  <c r="AG483"/>
  <c r="AF483"/>
  <c r="AD483"/>
  <c r="AA483"/>
  <c r="Z483"/>
  <c r="Z517" s="1"/>
  <c r="X483"/>
  <c r="W483"/>
  <c r="W517" s="1"/>
  <c r="U483"/>
  <c r="T483"/>
  <c r="R483"/>
  <c r="Q483"/>
  <c r="O483"/>
  <c r="N483"/>
  <c r="N517" s="1"/>
  <c r="L483"/>
  <c r="K483"/>
  <c r="I483"/>
  <c r="AG482"/>
  <c r="AF482"/>
  <c r="AD482"/>
  <c r="AA482"/>
  <c r="Z482"/>
  <c r="X482"/>
  <c r="W482"/>
  <c r="U482"/>
  <c r="T482"/>
  <c r="R482"/>
  <c r="Q482"/>
  <c r="O482"/>
  <c r="N482"/>
  <c r="L482"/>
  <c r="K482"/>
  <c r="I482"/>
  <c r="AG467"/>
  <c r="AD467"/>
  <c r="AA467"/>
  <c r="Z467"/>
  <c r="X467"/>
  <c r="W467"/>
  <c r="U467"/>
  <c r="R467"/>
  <c r="Q467"/>
  <c r="O467"/>
  <c r="N467"/>
  <c r="L467"/>
  <c r="K467"/>
  <c r="I467"/>
  <c r="N460"/>
  <c r="AG460"/>
  <c r="AF460"/>
  <c r="AD460"/>
  <c r="AC460"/>
  <c r="AA460"/>
  <c r="Z460"/>
  <c r="X460"/>
  <c r="W460"/>
  <c r="U460"/>
  <c r="T460"/>
  <c r="R460"/>
  <c r="Q460"/>
  <c r="O460"/>
  <c r="L460"/>
  <c r="K460"/>
  <c r="I460"/>
  <c r="AD457"/>
  <c r="X457"/>
  <c r="R457"/>
  <c r="L457"/>
  <c r="N453"/>
  <c r="AG453"/>
  <c r="AF453"/>
  <c r="AD453"/>
  <c r="AC453"/>
  <c r="AA453"/>
  <c r="Z453"/>
  <c r="X453"/>
  <c r="W453"/>
  <c r="U453"/>
  <c r="T453"/>
  <c r="R453"/>
  <c r="Q453"/>
  <c r="O453"/>
  <c r="L453"/>
  <c r="K453"/>
  <c r="I453"/>
  <c r="AF450"/>
  <c r="AD450"/>
  <c r="Z450"/>
  <c r="X450"/>
  <c r="T450"/>
  <c r="R450"/>
  <c r="N450"/>
  <c r="L450"/>
  <c r="F503"/>
  <c r="E503"/>
  <c r="F502"/>
  <c r="E502"/>
  <c r="F501"/>
  <c r="E501"/>
  <c r="F500"/>
  <c r="E500"/>
  <c r="F499"/>
  <c r="E499"/>
  <c r="F498"/>
  <c r="E498"/>
  <c r="F497"/>
  <c r="E497"/>
  <c r="F422"/>
  <c r="E422"/>
  <c r="F421"/>
  <c r="E421"/>
  <c r="F420"/>
  <c r="E420"/>
  <c r="F419"/>
  <c r="E419"/>
  <c r="F418"/>
  <c r="E418"/>
  <c r="F417"/>
  <c r="E417"/>
  <c r="F95"/>
  <c r="E95"/>
  <c r="F94"/>
  <c r="E94"/>
  <c r="F93"/>
  <c r="E93"/>
  <c r="F92"/>
  <c r="E92"/>
  <c r="F91"/>
  <c r="E91"/>
  <c r="F90"/>
  <c r="E90"/>
  <c r="F88"/>
  <c r="E88"/>
  <c r="F87"/>
  <c r="E87"/>
  <c r="F86"/>
  <c r="E86"/>
  <c r="F84"/>
  <c r="E84"/>
  <c r="F83"/>
  <c r="E83"/>
  <c r="F81"/>
  <c r="E81"/>
  <c r="F80"/>
  <c r="E80"/>
  <c r="F79"/>
  <c r="E79"/>
  <c r="F77"/>
  <c r="E77"/>
  <c r="F76"/>
  <c r="E76"/>
  <c r="E45"/>
  <c r="J62"/>
  <c r="K517" l="1"/>
  <c r="AM518"/>
  <c r="G474"/>
  <c r="AP518"/>
  <c r="K516"/>
  <c r="F474"/>
  <c r="N516"/>
  <c r="T516"/>
  <c r="W516"/>
  <c r="W515" s="1"/>
  <c r="Z516"/>
  <c r="AC516"/>
  <c r="E447"/>
  <c r="E44"/>
  <c r="T467"/>
  <c r="AC467"/>
  <c r="K450"/>
  <c r="K519" s="1"/>
  <c r="Q450"/>
  <c r="W450"/>
  <c r="W519" s="1"/>
  <c r="AC450"/>
  <c r="O450"/>
  <c r="U450"/>
  <c r="U519" s="1"/>
  <c r="AA450"/>
  <c r="AG450"/>
  <c r="AG481"/>
  <c r="N518"/>
  <c r="Z518"/>
  <c r="AC488"/>
  <c r="AC484" s="1"/>
  <c r="H518"/>
  <c r="E474"/>
  <c r="L516"/>
  <c r="O516"/>
  <c r="U516"/>
  <c r="AA516"/>
  <c r="AD516"/>
  <c r="AG516"/>
  <c r="L518"/>
  <c r="O518"/>
  <c r="R518"/>
  <c r="U518"/>
  <c r="X518"/>
  <c r="AA518"/>
  <c r="AD518"/>
  <c r="L520"/>
  <c r="O520"/>
  <c r="R520"/>
  <c r="U520"/>
  <c r="X520"/>
  <c r="AA520"/>
  <c r="AD520"/>
  <c r="AG520"/>
  <c r="AI467"/>
  <c r="AL449"/>
  <c r="O446"/>
  <c r="R446"/>
  <c r="U446"/>
  <c r="X446"/>
  <c r="AA446"/>
  <c r="AD446"/>
  <c r="AG446"/>
  <c r="AJ446"/>
  <c r="AM516"/>
  <c r="AM517"/>
  <c r="AP520"/>
  <c r="AP516"/>
  <c r="Q481"/>
  <c r="T517"/>
  <c r="E457"/>
  <c r="L517"/>
  <c r="O517"/>
  <c r="R517"/>
  <c r="U517"/>
  <c r="X517"/>
  <c r="AA517"/>
  <c r="AD517"/>
  <c r="AG517"/>
  <c r="AD519"/>
  <c r="AG519"/>
  <c r="L521"/>
  <c r="O521"/>
  <c r="R521"/>
  <c r="U521"/>
  <c r="X521"/>
  <c r="AA521"/>
  <c r="AD521"/>
  <c r="AG521"/>
  <c r="AC448"/>
  <c r="AC517" s="1"/>
  <c r="E470"/>
  <c r="G470" s="1"/>
  <c r="AC449"/>
  <c r="I446"/>
  <c r="L446"/>
  <c r="AL516"/>
  <c r="AO446"/>
  <c r="AP521"/>
  <c r="AP471"/>
  <c r="AP517"/>
  <c r="T518"/>
  <c r="AQ449"/>
  <c r="U481"/>
  <c r="I481"/>
  <c r="K481"/>
  <c r="O481"/>
  <c r="W481"/>
  <c r="AA481"/>
  <c r="R481"/>
  <c r="X481"/>
  <c r="AD481"/>
  <c r="AC519"/>
  <c r="L519"/>
  <c r="N519"/>
  <c r="R519"/>
  <c r="T519"/>
  <c r="X519"/>
  <c r="Z519"/>
  <c r="E469"/>
  <c r="Q446"/>
  <c r="W446"/>
  <c r="AI448"/>
  <c r="AI446" s="1"/>
  <c r="K449"/>
  <c r="H521"/>
  <c r="H517"/>
  <c r="I516"/>
  <c r="R516"/>
  <c r="X516"/>
  <c r="I518"/>
  <c r="I519"/>
  <c r="I520"/>
  <c r="AP446"/>
  <c r="L481"/>
  <c r="N481"/>
  <c r="T481"/>
  <c r="Z481"/>
  <c r="AF481"/>
  <c r="H481"/>
  <c r="G456"/>
  <c r="T446"/>
  <c r="Z446"/>
  <c r="AF446"/>
  <c r="F448"/>
  <c r="F449"/>
  <c r="H516"/>
  <c r="I517"/>
  <c r="I521"/>
  <c r="AP481"/>
  <c r="F447"/>
  <c r="H446"/>
  <c r="N446"/>
  <c r="H471"/>
  <c r="AO531"/>
  <c r="AO487"/>
  <c r="AO521" s="1"/>
  <c r="AO486"/>
  <c r="AO520" s="1"/>
  <c r="AO485"/>
  <c r="AO471" s="1"/>
  <c r="AO450" s="1"/>
  <c r="AO483"/>
  <c r="AO517" s="1"/>
  <c r="AO482"/>
  <c r="AO516" s="1"/>
  <c r="AO467"/>
  <c r="AO460"/>
  <c r="AO453"/>
  <c r="AP416"/>
  <c r="AO416"/>
  <c r="AP415"/>
  <c r="AP320" s="1"/>
  <c r="AO415"/>
  <c r="AO320" s="1"/>
  <c r="AP414"/>
  <c r="AP319" s="1"/>
  <c r="AO414"/>
  <c r="AO319" s="1"/>
  <c r="AP413"/>
  <c r="AP318" s="1"/>
  <c r="AO413"/>
  <c r="AO318" s="1"/>
  <c r="AP412"/>
  <c r="AP317" s="1"/>
  <c r="AP548" s="1"/>
  <c r="AP545" s="1"/>
  <c r="AO412"/>
  <c r="AO317" s="1"/>
  <c r="AO548" s="1"/>
  <c r="AO545" s="1"/>
  <c r="AP411"/>
  <c r="AO411"/>
  <c r="AP315"/>
  <c r="AO315"/>
  <c r="AP89"/>
  <c r="AO89"/>
  <c r="AP82"/>
  <c r="AO82"/>
  <c r="AQ74"/>
  <c r="AQ73"/>
  <c r="AQ72"/>
  <c r="AP75"/>
  <c r="AO75"/>
  <c r="AP29"/>
  <c r="AQ62"/>
  <c r="AO38"/>
  <c r="AN62"/>
  <c r="AK62"/>
  <c r="AO409" l="1"/>
  <c r="AO66"/>
  <c r="AO57" s="1"/>
  <c r="AO47" s="1"/>
  <c r="AO40" s="1"/>
  <c r="AP409"/>
  <c r="AO61"/>
  <c r="AO51" s="1"/>
  <c r="AO425" s="1"/>
  <c r="AO10" s="1"/>
  <c r="AO526" s="1"/>
  <c r="AP316"/>
  <c r="AP314"/>
  <c r="AO316"/>
  <c r="AO314" s="1"/>
  <c r="AO273"/>
  <c r="AO259"/>
  <c r="AO280"/>
  <c r="AO274"/>
  <c r="AO260"/>
  <c r="AO281"/>
  <c r="AO253" s="1"/>
  <c r="AO275"/>
  <c r="AO261"/>
  <c r="AO282"/>
  <c r="AO254" s="1"/>
  <c r="AO262"/>
  <c r="AO283"/>
  <c r="AO255" s="1"/>
  <c r="AO277"/>
  <c r="AO263"/>
  <c r="AO284"/>
  <c r="AO256" s="1"/>
  <c r="AO264"/>
  <c r="AO285"/>
  <c r="AO257" s="1"/>
  <c r="K446"/>
  <c r="AP273"/>
  <c r="AP259"/>
  <c r="AP280"/>
  <c r="AP260"/>
  <c r="AP281"/>
  <c r="AP253" s="1"/>
  <c r="AP275"/>
  <c r="AP261"/>
  <c r="AP282"/>
  <c r="AP254" s="1"/>
  <c r="AP177" s="1"/>
  <c r="AP262"/>
  <c r="AP283"/>
  <c r="AP255" s="1"/>
  <c r="AP263"/>
  <c r="AP284"/>
  <c r="AP256" s="1"/>
  <c r="AP264"/>
  <c r="AP285"/>
  <c r="AP257" s="1"/>
  <c r="AA519"/>
  <c r="AO65"/>
  <c r="AO56" s="1"/>
  <c r="AO46" s="1"/>
  <c r="AO39" s="1"/>
  <c r="AO276"/>
  <c r="AO67"/>
  <c r="AO58" s="1"/>
  <c r="AO48" s="1"/>
  <c r="AO41" s="1"/>
  <c r="AO278"/>
  <c r="AP61"/>
  <c r="AP51" s="1"/>
  <c r="AP274"/>
  <c r="AP65"/>
  <c r="AP56" s="1"/>
  <c r="AP46" s="1"/>
  <c r="AP39" s="1"/>
  <c r="AP276"/>
  <c r="AP66"/>
  <c r="AP57" s="1"/>
  <c r="AP47" s="1"/>
  <c r="AP40" s="1"/>
  <c r="AP277"/>
  <c r="AP67"/>
  <c r="AP58" s="1"/>
  <c r="AP48" s="1"/>
  <c r="AP41" s="1"/>
  <c r="AP278"/>
  <c r="N515"/>
  <c r="AC518"/>
  <c r="AG515"/>
  <c r="AF515"/>
  <c r="AQ446"/>
  <c r="O519"/>
  <c r="O515"/>
  <c r="L515"/>
  <c r="AP60"/>
  <c r="AP50" s="1"/>
  <c r="AO60"/>
  <c r="U515"/>
  <c r="T515"/>
  <c r="AC446"/>
  <c r="Z515"/>
  <c r="AC515"/>
  <c r="AP450"/>
  <c r="AP515"/>
  <c r="AQ518"/>
  <c r="AD515"/>
  <c r="AA515"/>
  <c r="AP531"/>
  <c r="H515"/>
  <c r="E449"/>
  <c r="G449" s="1"/>
  <c r="K518"/>
  <c r="F62"/>
  <c r="X515"/>
  <c r="R515"/>
  <c r="AO519"/>
  <c r="I515"/>
  <c r="E448"/>
  <c r="AO515"/>
  <c r="H450"/>
  <c r="AQ75"/>
  <c r="AQ82"/>
  <c r="AQ534"/>
  <c r="AO481"/>
  <c r="AL531"/>
  <c r="AL488"/>
  <c r="AL518" s="1"/>
  <c r="AN44"/>
  <c r="AJ518"/>
  <c r="AI531"/>
  <c r="AJ38"/>
  <c r="AI38"/>
  <c r="AI453"/>
  <c r="AJ467"/>
  <c r="AI488"/>
  <c r="AI518" s="1"/>
  <c r="AJ485"/>
  <c r="AJ486"/>
  <c r="AJ487"/>
  <c r="AI487"/>
  <c r="AM481"/>
  <c r="AJ483"/>
  <c r="AJ482"/>
  <c r="AI483"/>
  <c r="AI485"/>
  <c r="AI486"/>
  <c r="AI482"/>
  <c r="AM471"/>
  <c r="AL471"/>
  <c r="AJ37"/>
  <c r="I29"/>
  <c r="N531"/>
  <c r="Z531"/>
  <c r="AD534"/>
  <c r="AF531"/>
  <c r="AJ531"/>
  <c r="H533"/>
  <c r="E533" s="1"/>
  <c r="I533"/>
  <c r="L51"/>
  <c r="O51"/>
  <c r="R51"/>
  <c r="H532"/>
  <c r="I532"/>
  <c r="AI37"/>
  <c r="AI39"/>
  <c r="AO59" l="1"/>
  <c r="AP59"/>
  <c r="AP272"/>
  <c r="AP432"/>
  <c r="AP16" s="1"/>
  <c r="AP431"/>
  <c r="AP15" s="1"/>
  <c r="AQ51"/>
  <c r="AL481"/>
  <c r="AO272"/>
  <c r="AO252"/>
  <c r="AO251" s="1"/>
  <c r="AO279"/>
  <c r="AP258"/>
  <c r="AP252"/>
  <c r="AP251" s="1"/>
  <c r="AP279"/>
  <c r="AO258"/>
  <c r="AO430"/>
  <c r="AO29" s="1"/>
  <c r="AO50"/>
  <c r="AO424" s="1"/>
  <c r="AO8" s="1"/>
  <c r="AO525" s="1"/>
  <c r="AP424"/>
  <c r="AK74"/>
  <c r="AK72"/>
  <c r="AO432"/>
  <c r="AO31" s="1"/>
  <c r="AO27"/>
  <c r="AK73"/>
  <c r="E488"/>
  <c r="E484" s="1"/>
  <c r="AC534"/>
  <c r="AC531" s="1"/>
  <c r="AC53"/>
  <c r="Q531"/>
  <c r="Q53"/>
  <c r="T531"/>
  <c r="T53"/>
  <c r="S534"/>
  <c r="AO431"/>
  <c r="AO30" s="1"/>
  <c r="AP430"/>
  <c r="P534"/>
  <c r="H531"/>
  <c r="E532"/>
  <c r="K531"/>
  <c r="F471"/>
  <c r="AJ517"/>
  <c r="AJ521"/>
  <c r="F488"/>
  <c r="F484" s="1"/>
  <c r="AP519"/>
  <c r="AQ515"/>
  <c r="F532"/>
  <c r="I531"/>
  <c r="F533"/>
  <c r="AN534"/>
  <c r="AM29"/>
  <c r="AG531"/>
  <c r="AH531" s="1"/>
  <c r="AD531"/>
  <c r="AA531"/>
  <c r="AB531" s="1"/>
  <c r="X531"/>
  <c r="U531"/>
  <c r="O531"/>
  <c r="P531" s="1"/>
  <c r="L531"/>
  <c r="AJ516"/>
  <c r="AJ520"/>
  <c r="AK531"/>
  <c r="K515"/>
  <c r="AO35"/>
  <c r="AI520"/>
  <c r="E486"/>
  <c r="AI517"/>
  <c r="E517" s="1"/>
  <c r="E483"/>
  <c r="F483"/>
  <c r="F487"/>
  <c r="F485"/>
  <c r="AI516"/>
  <c r="E482"/>
  <c r="E485"/>
  <c r="F482"/>
  <c r="AI521"/>
  <c r="E487"/>
  <c r="F486"/>
  <c r="E518"/>
  <c r="H519"/>
  <c r="AK534"/>
  <c r="AO42"/>
  <c r="AK37"/>
  <c r="AL450"/>
  <c r="AL467"/>
  <c r="E467" s="1"/>
  <c r="AI471"/>
  <c r="AJ481"/>
  <c r="AI481"/>
  <c r="E481" s="1"/>
  <c r="AM467"/>
  <c r="AL451"/>
  <c r="AQ59" l="1"/>
  <c r="AO174"/>
  <c r="AO49" s="1"/>
  <c r="AO423" s="1"/>
  <c r="AO53"/>
  <c r="AO427" s="1"/>
  <c r="AO12" s="1"/>
  <c r="AO527" s="1"/>
  <c r="AP174"/>
  <c r="AP49" s="1"/>
  <c r="AP53"/>
  <c r="AO26"/>
  <c r="AL519"/>
  <c r="AO530"/>
  <c r="E534"/>
  <c r="E531" s="1"/>
  <c r="AP38"/>
  <c r="R531"/>
  <c r="S531" s="1"/>
  <c r="F534"/>
  <c r="AP14"/>
  <c r="W531"/>
  <c r="Y531" s="1"/>
  <c r="Y534"/>
  <c r="AQ44"/>
  <c r="F481"/>
  <c r="G481" s="1"/>
  <c r="AM531"/>
  <c r="AN531" s="1"/>
  <c r="F467"/>
  <c r="G467" s="1"/>
  <c r="AJ515"/>
  <c r="AO529"/>
  <c r="AO528"/>
  <c r="E451"/>
  <c r="AL520"/>
  <c r="AP8"/>
  <c r="AP42"/>
  <c r="AQ42" s="1"/>
  <c r="AI515"/>
  <c r="AK518"/>
  <c r="E471"/>
  <c r="AL453"/>
  <c r="E453" s="1"/>
  <c r="AL460"/>
  <c r="AL452" s="1"/>
  <c r="AL521" s="1"/>
  <c r="E521" s="1"/>
  <c r="AJ457"/>
  <c r="AJ450"/>
  <c r="AM460"/>
  <c r="AM451"/>
  <c r="AM450"/>
  <c r="AO7" l="1"/>
  <c r="AQ53"/>
  <c r="AO28"/>
  <c r="AQ28" s="1"/>
  <c r="AQ49"/>
  <c r="AP525"/>
  <c r="G534"/>
  <c r="AP427"/>
  <c r="F531"/>
  <c r="G531" s="1"/>
  <c r="AQ37"/>
  <c r="AP425"/>
  <c r="AO524"/>
  <c r="AM520"/>
  <c r="AJ519"/>
  <c r="AM519"/>
  <c r="AM452"/>
  <c r="F452" s="1"/>
  <c r="F457"/>
  <c r="AK515"/>
  <c r="F451"/>
  <c r="AL515"/>
  <c r="E520"/>
  <c r="AP35"/>
  <c r="F450"/>
  <c r="E452"/>
  <c r="AL446"/>
  <c r="E446" s="1"/>
  <c r="F517"/>
  <c r="AJ460"/>
  <c r="AJ453"/>
  <c r="F518"/>
  <c r="G518" s="1"/>
  <c r="AM453"/>
  <c r="AI460"/>
  <c r="E460" s="1"/>
  <c r="AI450"/>
  <c r="AO25" l="1"/>
  <c r="AM446"/>
  <c r="AQ427"/>
  <c r="AP12"/>
  <c r="AP527" s="1"/>
  <c r="AQ35"/>
  <c r="AP423"/>
  <c r="AQ423" s="1"/>
  <c r="F519"/>
  <c r="AQ425"/>
  <c r="AP10"/>
  <c r="F460"/>
  <c r="AM521"/>
  <c r="F453"/>
  <c r="G453" s="1"/>
  <c r="E450"/>
  <c r="AI519"/>
  <c r="AP26"/>
  <c r="F446"/>
  <c r="G446" s="1"/>
  <c r="F520"/>
  <c r="F516"/>
  <c r="E516"/>
  <c r="E515"/>
  <c r="AP27" l="1"/>
  <c r="AQ27" s="1"/>
  <c r="AP526"/>
  <c r="AQ12"/>
  <c r="AQ10"/>
  <c r="F521"/>
  <c r="AM515"/>
  <c r="AP7"/>
  <c r="AQ7" s="1"/>
  <c r="E519"/>
  <c r="AP25" l="1"/>
  <c r="AQ25" s="1"/>
  <c r="AP524"/>
  <c r="F515"/>
  <c r="G515" s="1"/>
  <c r="AM415"/>
  <c r="AM320" s="1"/>
  <c r="AL415"/>
  <c r="AL320" s="1"/>
  <c r="AM414"/>
  <c r="AM319" s="1"/>
  <c r="AL414"/>
  <c r="AL319" s="1"/>
  <c r="AM413"/>
  <c r="AM318" s="1"/>
  <c r="AL413"/>
  <c r="AL318" s="1"/>
  <c r="AM412"/>
  <c r="AM317" s="1"/>
  <c r="AM548" s="1"/>
  <c r="AM545" s="1"/>
  <c r="AL412"/>
  <c r="AL317" s="1"/>
  <c r="AL548" s="1"/>
  <c r="AL545" s="1"/>
  <c r="AM411"/>
  <c r="AL411"/>
  <c r="AM315"/>
  <c r="AL315"/>
  <c r="AJ415"/>
  <c r="AJ320" s="1"/>
  <c r="AI415"/>
  <c r="AI320" s="1"/>
  <c r="AJ414"/>
  <c r="AJ319" s="1"/>
  <c r="AI414"/>
  <c r="AI319" s="1"/>
  <c r="AJ413"/>
  <c r="AJ318" s="1"/>
  <c r="AI413"/>
  <c r="AI318" s="1"/>
  <c r="AJ412"/>
  <c r="AJ317" s="1"/>
  <c r="AJ548" s="1"/>
  <c r="AJ545" s="1"/>
  <c r="AI412"/>
  <c r="AI317" s="1"/>
  <c r="AI548" s="1"/>
  <c r="AI545" s="1"/>
  <c r="AJ411"/>
  <c r="AI411"/>
  <c r="AJ315"/>
  <c r="AI315"/>
  <c r="AG415"/>
  <c r="AG320" s="1"/>
  <c r="AF415"/>
  <c r="AF320" s="1"/>
  <c r="AG414"/>
  <c r="AG319" s="1"/>
  <c r="AF414"/>
  <c r="AF319" s="1"/>
  <c r="AG413"/>
  <c r="AG318" s="1"/>
  <c r="AF413"/>
  <c r="AF318" s="1"/>
  <c r="AG412"/>
  <c r="AG317" s="1"/>
  <c r="AG548" s="1"/>
  <c r="AG545" s="1"/>
  <c r="AF412"/>
  <c r="AF317" s="1"/>
  <c r="AF548" s="1"/>
  <c r="AG411"/>
  <c r="AF411"/>
  <c r="AG315"/>
  <c r="AF315"/>
  <c r="AD415"/>
  <c r="AD320" s="1"/>
  <c r="AC415"/>
  <c r="AC320" s="1"/>
  <c r="AD414"/>
  <c r="AD319" s="1"/>
  <c r="AC414"/>
  <c r="AC319" s="1"/>
  <c r="AD413"/>
  <c r="AD318" s="1"/>
  <c r="AC413"/>
  <c r="AC318" s="1"/>
  <c r="AD411"/>
  <c r="AC411"/>
  <c r="AD315"/>
  <c r="AC315"/>
  <c r="AA415"/>
  <c r="AA320" s="1"/>
  <c r="Z415"/>
  <c r="Z320" s="1"/>
  <c r="AA414"/>
  <c r="AA319" s="1"/>
  <c r="Z414"/>
  <c r="Z319" s="1"/>
  <c r="AA413"/>
  <c r="AA318" s="1"/>
  <c r="Z413"/>
  <c r="Z318" s="1"/>
  <c r="AA412"/>
  <c r="AA548" s="1"/>
  <c r="AA545" s="1"/>
  <c r="Z412"/>
  <c r="AA411"/>
  <c r="Z411"/>
  <c r="AA315"/>
  <c r="Z315"/>
  <c r="X415"/>
  <c r="X320" s="1"/>
  <c r="W415"/>
  <c r="W320" s="1"/>
  <c r="X414"/>
  <c r="X319" s="1"/>
  <c r="W414"/>
  <c r="W319" s="1"/>
  <c r="X413"/>
  <c r="X318" s="1"/>
  <c r="W413"/>
  <c r="W318" s="1"/>
  <c r="X412"/>
  <c r="X317" s="1"/>
  <c r="X177" s="1"/>
  <c r="Y177" s="1"/>
  <c r="W412"/>
  <c r="X411"/>
  <c r="W411"/>
  <c r="X315"/>
  <c r="W315"/>
  <c r="U415"/>
  <c r="U320" s="1"/>
  <c r="T415"/>
  <c r="T320" s="1"/>
  <c r="U414"/>
  <c r="U319" s="1"/>
  <c r="T414"/>
  <c r="T319" s="1"/>
  <c r="U413"/>
  <c r="U318" s="1"/>
  <c r="T413"/>
  <c r="T318" s="1"/>
  <c r="U412"/>
  <c r="U317" s="1"/>
  <c r="T412"/>
  <c r="U411"/>
  <c r="T411"/>
  <c r="U315"/>
  <c r="R415"/>
  <c r="R320" s="1"/>
  <c r="R414"/>
  <c r="R319" s="1"/>
  <c r="R413"/>
  <c r="R318" s="1"/>
  <c r="R412"/>
  <c r="R317" s="1"/>
  <c r="R411"/>
  <c r="R315"/>
  <c r="O415"/>
  <c r="O320" s="1"/>
  <c r="N415"/>
  <c r="N320" s="1"/>
  <c r="O414"/>
  <c r="O319" s="1"/>
  <c r="N414"/>
  <c r="N319" s="1"/>
  <c r="O413"/>
  <c r="O318" s="1"/>
  <c r="N413"/>
  <c r="N318" s="1"/>
  <c r="O412"/>
  <c r="O317" s="1"/>
  <c r="N412"/>
  <c r="N317" s="1"/>
  <c r="O411"/>
  <c r="N411"/>
  <c r="O315"/>
  <c r="N315"/>
  <c r="L415"/>
  <c r="L320" s="1"/>
  <c r="K415"/>
  <c r="K320" s="1"/>
  <c r="L414"/>
  <c r="L319" s="1"/>
  <c r="K414"/>
  <c r="K319" s="1"/>
  <c r="L413"/>
  <c r="L318" s="1"/>
  <c r="K413"/>
  <c r="K318" s="1"/>
  <c r="L412"/>
  <c r="L317" s="1"/>
  <c r="K412"/>
  <c r="K317" s="1"/>
  <c r="L411"/>
  <c r="K411"/>
  <c r="L315"/>
  <c r="K315"/>
  <c r="I411"/>
  <c r="I412"/>
  <c r="I317" s="1"/>
  <c r="I413"/>
  <c r="I318" s="1"/>
  <c r="I414"/>
  <c r="I415"/>
  <c r="H411"/>
  <c r="H412"/>
  <c r="H317" s="1"/>
  <c r="H413"/>
  <c r="H318" s="1"/>
  <c r="H414"/>
  <c r="H415"/>
  <c r="I315"/>
  <c r="H315"/>
  <c r="AN69"/>
  <c r="AH74"/>
  <c r="AH72"/>
  <c r="AH69"/>
  <c r="AE73"/>
  <c r="AE72"/>
  <c r="AB74"/>
  <c r="AB73"/>
  <c r="AB72"/>
  <c r="AL416"/>
  <c r="AI416"/>
  <c r="AF416"/>
  <c r="AC416"/>
  <c r="Z416"/>
  <c r="W416"/>
  <c r="T416"/>
  <c r="N416"/>
  <c r="K416"/>
  <c r="H416"/>
  <c r="AM416"/>
  <c r="AJ416"/>
  <c r="AG416"/>
  <c r="AD416"/>
  <c r="AA416"/>
  <c r="X416"/>
  <c r="U416"/>
  <c r="R416"/>
  <c r="O416"/>
  <c r="L416"/>
  <c r="I416"/>
  <c r="AI430"/>
  <c r="AF58"/>
  <c r="AF48" s="1"/>
  <c r="AF41" s="1"/>
  <c r="R58"/>
  <c r="Z89"/>
  <c r="AB89" s="1"/>
  <c r="T89"/>
  <c r="Q89"/>
  <c r="N89"/>
  <c r="K89"/>
  <c r="AM89"/>
  <c r="AJ89"/>
  <c r="AG89"/>
  <c r="AD89"/>
  <c r="AM82"/>
  <c r="AG82"/>
  <c r="AL82"/>
  <c r="AI82"/>
  <c r="AF82"/>
  <c r="AC82"/>
  <c r="X82"/>
  <c r="U82"/>
  <c r="R82"/>
  <c r="O82"/>
  <c r="L82"/>
  <c r="I82"/>
  <c r="AM75"/>
  <c r="T75"/>
  <c r="N75"/>
  <c r="AG75"/>
  <c r="AD75"/>
  <c r="AA75"/>
  <c r="Z59"/>
  <c r="W59"/>
  <c r="T59"/>
  <c r="Q59"/>
  <c r="N59"/>
  <c r="K59"/>
  <c r="H59"/>
  <c r="AG59"/>
  <c r="H25" i="3"/>
  <c r="E25"/>
  <c r="D23"/>
  <c r="K8" i="2"/>
  <c r="Z8"/>
  <c r="Y9"/>
  <c r="B24" i="8"/>
  <c r="D23"/>
  <c r="C22" s="1"/>
  <c r="D22" s="1"/>
  <c r="D21"/>
  <c r="D20"/>
  <c r="D18"/>
  <c r="C17" s="1"/>
  <c r="D17" s="1"/>
  <c r="D16"/>
  <c r="D15"/>
  <c r="D13"/>
  <c r="D12"/>
  <c r="D10"/>
  <c r="D9"/>
  <c r="D7"/>
  <c r="D6"/>
  <c r="AD8" i="2"/>
  <c r="AO8"/>
  <c r="K6"/>
  <c r="AD9"/>
  <c r="AQ9"/>
  <c r="K9"/>
  <c r="Z5"/>
  <c r="U8"/>
  <c r="AO9"/>
  <c r="R7"/>
  <c r="AJ9"/>
  <c r="AU8"/>
  <c r="H8"/>
  <c r="AO5"/>
  <c r="E7"/>
  <c r="AN6"/>
  <c r="AR7"/>
  <c r="N7"/>
  <c r="AJ7"/>
  <c r="H5"/>
  <c r="AE9"/>
  <c r="AO6"/>
  <c r="AI5"/>
  <c r="AO7"/>
  <c r="AS9"/>
  <c r="N5"/>
  <c r="R9"/>
  <c r="V6"/>
  <c r="M7"/>
  <c r="AS5"/>
  <c r="AJ5"/>
  <c r="AQ8"/>
  <c r="Y8"/>
  <c r="M8"/>
  <c r="AV8"/>
  <c r="G8"/>
  <c r="N9"/>
  <c r="H6"/>
  <c r="AG7"/>
  <c r="W8"/>
  <c r="AD5"/>
  <c r="AH8"/>
  <c r="Q9"/>
  <c r="AR8"/>
  <c r="AQ7"/>
  <c r="AF6"/>
  <c r="W7"/>
  <c r="W9"/>
  <c r="X5"/>
  <c r="AG6"/>
  <c r="X9"/>
  <c r="AR5"/>
  <c r="AF5"/>
  <c r="AJ6"/>
  <c r="V5"/>
  <c r="M6"/>
  <c r="M9"/>
  <c r="O9"/>
  <c r="E5"/>
  <c r="J7"/>
  <c r="L7"/>
  <c r="U9"/>
  <c r="L6"/>
  <c r="J6"/>
  <c r="O7"/>
  <c r="Y5"/>
  <c r="M5"/>
  <c r="AG5"/>
  <c r="AK6"/>
  <c r="AK8"/>
  <c r="AI8"/>
  <c r="AH6"/>
  <c r="AN5"/>
  <c r="AP5"/>
  <c r="AV5"/>
  <c r="AT5"/>
  <c r="V8"/>
  <c r="S7"/>
  <c r="AV6"/>
  <c r="AT6"/>
  <c r="AG9"/>
  <c r="AP6"/>
  <c r="AP8"/>
  <c r="AN8"/>
  <c r="W6"/>
  <c r="U6"/>
  <c r="S5"/>
  <c r="S9"/>
  <c r="D6"/>
  <c r="AC5"/>
  <c r="AE5"/>
  <c r="J8"/>
  <c r="L8"/>
  <c r="AJ8"/>
  <c r="T9"/>
  <c r="U7"/>
  <c r="K7"/>
  <c r="J9"/>
  <c r="L9"/>
  <c r="AB9"/>
  <c r="AM9"/>
  <c r="D9"/>
  <c r="F9"/>
  <c r="AN7"/>
  <c r="AP7"/>
  <c r="AT7"/>
  <c r="AV7"/>
  <c r="AH7"/>
  <c r="O8"/>
  <c r="W5"/>
  <c r="U5"/>
  <c r="AJ3"/>
  <c r="S6"/>
  <c r="AK5"/>
  <c r="F5"/>
  <c r="AD7"/>
  <c r="AD3"/>
  <c r="AI6"/>
  <c r="V7"/>
  <c r="G5"/>
  <c r="G9"/>
  <c r="Y6"/>
  <c r="AC7"/>
  <c r="N6"/>
  <c r="I7"/>
  <c r="AU9"/>
  <c r="AU5"/>
  <c r="I5"/>
  <c r="M3"/>
  <c r="AS7"/>
  <c r="AK7"/>
  <c r="AI7"/>
  <c r="F8"/>
  <c r="AB8"/>
  <c r="D8"/>
  <c r="Q8"/>
  <c r="AM8"/>
  <c r="AC8"/>
  <c r="AE8"/>
  <c r="N8"/>
  <c r="D7"/>
  <c r="F7"/>
  <c r="J5"/>
  <c r="J3"/>
  <c r="T5"/>
  <c r="R5"/>
  <c r="H9"/>
  <c r="AA9"/>
  <c r="I9"/>
  <c r="X7"/>
  <c r="L5"/>
  <c r="AH5"/>
  <c r="AS8"/>
  <c r="Z9"/>
  <c r="O5"/>
  <c r="AN3"/>
  <c r="X6"/>
  <c r="AF7"/>
  <c r="AO3"/>
  <c r="AV9"/>
  <c r="U3"/>
  <c r="AT8"/>
  <c r="AC9"/>
  <c r="AF8"/>
  <c r="O6"/>
  <c r="I8"/>
  <c r="K3"/>
  <c r="AQ5"/>
  <c r="T7"/>
  <c r="AQ3"/>
  <c r="AS6"/>
  <c r="AQ6"/>
  <c r="G6"/>
  <c r="I6"/>
  <c r="AC6"/>
  <c r="R6"/>
  <c r="T6"/>
  <c r="AE6"/>
  <c r="K5"/>
  <c r="AE7"/>
  <c r="E9"/>
  <c r="S8"/>
  <c r="AR9"/>
  <c r="AM5"/>
  <c r="AA5"/>
  <c r="E6"/>
  <c r="F6"/>
  <c r="X8"/>
  <c r="AD6"/>
  <c r="Q5"/>
  <c r="D3"/>
  <c r="AB5"/>
  <c r="AR6"/>
  <c r="G7"/>
  <c r="V9"/>
  <c r="T8"/>
  <c r="R8"/>
  <c r="E8"/>
  <c r="AG8"/>
  <c r="P8"/>
  <c r="H7"/>
  <c r="D5"/>
  <c r="E3"/>
  <c r="Z7"/>
  <c r="AL9"/>
  <c r="P9"/>
  <c r="P5"/>
  <c r="L3"/>
  <c r="X3"/>
  <c r="AK9"/>
  <c r="AI9"/>
  <c r="AT9"/>
  <c r="Z6"/>
  <c r="AP9"/>
  <c r="AN9"/>
  <c r="AS3"/>
  <c r="AL5"/>
  <c r="AI3"/>
  <c r="AK3"/>
  <c r="AP3"/>
  <c r="Y7"/>
  <c r="AE3"/>
  <c r="AC3"/>
  <c r="AH9"/>
  <c r="AF9"/>
  <c r="AF3"/>
  <c r="P6"/>
  <c r="Q6"/>
  <c r="V3"/>
  <c r="W3"/>
  <c r="F3"/>
  <c r="R3"/>
  <c r="T3"/>
  <c r="I3"/>
  <c r="G3"/>
  <c r="H3"/>
  <c r="P7"/>
  <c r="Q7"/>
  <c r="S3"/>
  <c r="N3"/>
  <c r="O3"/>
  <c r="AG3"/>
  <c r="AR3"/>
  <c r="AT3"/>
  <c r="AV3"/>
  <c r="AH3"/>
  <c r="Z3"/>
  <c r="Y3"/>
  <c r="AB6"/>
  <c r="AA6"/>
  <c r="AA8"/>
  <c r="AL8"/>
  <c r="P3"/>
  <c r="Q3"/>
  <c r="AB7"/>
  <c r="AA7"/>
  <c r="AM6"/>
  <c r="AL6"/>
  <c r="AL7"/>
  <c r="AM7"/>
  <c r="AB3"/>
  <c r="AA3"/>
  <c r="AM3"/>
  <c r="AL3"/>
  <c r="AU7"/>
  <c r="AU6"/>
  <c r="AU3"/>
  <c r="F317" i="13" l="1"/>
  <c r="K409"/>
  <c r="AM409"/>
  <c r="N409"/>
  <c r="AF409"/>
  <c r="AI409"/>
  <c r="AL409"/>
  <c r="L409"/>
  <c r="O409"/>
  <c r="T409"/>
  <c r="W409"/>
  <c r="Z409"/>
  <c r="AG409"/>
  <c r="AJ409"/>
  <c r="E318"/>
  <c r="U409"/>
  <c r="X409"/>
  <c r="AA409"/>
  <c r="E317"/>
  <c r="F318"/>
  <c r="X548"/>
  <c r="AF545"/>
  <c r="E545" s="1"/>
  <c r="E548"/>
  <c r="H320"/>
  <c r="E320" s="1"/>
  <c r="H335"/>
  <c r="I319"/>
  <c r="F319" s="1"/>
  <c r="H319"/>
  <c r="E319" s="1"/>
  <c r="I320"/>
  <c r="F320" s="1"/>
  <c r="I335"/>
  <c r="H409"/>
  <c r="I409"/>
  <c r="R409"/>
  <c r="AC409"/>
  <c r="AE409" s="1"/>
  <c r="H316"/>
  <c r="H314" s="1"/>
  <c r="K316"/>
  <c r="K314" s="1"/>
  <c r="N316"/>
  <c r="N314" s="1"/>
  <c r="U316"/>
  <c r="X316"/>
  <c r="X314" s="1"/>
  <c r="X174"/>
  <c r="AA316"/>
  <c r="AA314" s="1"/>
  <c r="AD316"/>
  <c r="AD314" s="1"/>
  <c r="AF316"/>
  <c r="AF314" s="1"/>
  <c r="AI316"/>
  <c r="AI314" s="1"/>
  <c r="AL316"/>
  <c r="AL314" s="1"/>
  <c r="U314"/>
  <c r="I316"/>
  <c r="I314" s="1"/>
  <c r="L316"/>
  <c r="L314" s="1"/>
  <c r="O316"/>
  <c r="O314" s="1"/>
  <c r="R316"/>
  <c r="R314" s="1"/>
  <c r="T316"/>
  <c r="W316"/>
  <c r="W314" s="1"/>
  <c r="Z316"/>
  <c r="Z314" s="1"/>
  <c r="AC316"/>
  <c r="AC314" s="1"/>
  <c r="AG316"/>
  <c r="AG314" s="1"/>
  <c r="AJ316"/>
  <c r="AJ314" s="1"/>
  <c r="AM316"/>
  <c r="AM314" s="1"/>
  <c r="T315"/>
  <c r="F315"/>
  <c r="H259"/>
  <c r="H280"/>
  <c r="H264"/>
  <c r="H285"/>
  <c r="H262"/>
  <c r="H283"/>
  <c r="H260"/>
  <c r="H281"/>
  <c r="I277"/>
  <c r="I284"/>
  <c r="I263"/>
  <c r="I275"/>
  <c r="I261"/>
  <c r="I282"/>
  <c r="K273"/>
  <c r="K259"/>
  <c r="K280"/>
  <c r="K274"/>
  <c r="K260"/>
  <c r="K281"/>
  <c r="K253" s="1"/>
  <c r="K275"/>
  <c r="K261"/>
  <c r="K282"/>
  <c r="K254" s="1"/>
  <c r="K276"/>
  <c r="K262"/>
  <c r="K283"/>
  <c r="K255" s="1"/>
  <c r="K277"/>
  <c r="K263"/>
  <c r="K284"/>
  <c r="K256" s="1"/>
  <c r="K278"/>
  <c r="K264"/>
  <c r="K285"/>
  <c r="K257" s="1"/>
  <c r="N273"/>
  <c r="N259"/>
  <c r="N280"/>
  <c r="N274"/>
  <c r="N260"/>
  <c r="N281"/>
  <c r="N253" s="1"/>
  <c r="N275"/>
  <c r="N261"/>
  <c r="N282"/>
  <c r="N254" s="1"/>
  <c r="N276"/>
  <c r="N262"/>
  <c r="N283"/>
  <c r="N255" s="1"/>
  <c r="N277"/>
  <c r="N263"/>
  <c r="N284"/>
  <c r="N256" s="1"/>
  <c r="N278"/>
  <c r="N264"/>
  <c r="N285"/>
  <c r="N257" s="1"/>
  <c r="R273"/>
  <c r="R259"/>
  <c r="R280"/>
  <c r="R275"/>
  <c r="R261"/>
  <c r="R282"/>
  <c r="R254" s="1"/>
  <c r="R277"/>
  <c r="R263"/>
  <c r="R284"/>
  <c r="R256" s="1"/>
  <c r="T273"/>
  <c r="T259"/>
  <c r="T280"/>
  <c r="T274"/>
  <c r="T260"/>
  <c r="T281"/>
  <c r="T253" s="1"/>
  <c r="T276"/>
  <c r="T262"/>
  <c r="T283"/>
  <c r="T255" s="1"/>
  <c r="T277"/>
  <c r="T284"/>
  <c r="T278"/>
  <c r="T264"/>
  <c r="T285"/>
  <c r="T257" s="1"/>
  <c r="W273"/>
  <c r="W259"/>
  <c r="W280"/>
  <c r="W274"/>
  <c r="W260"/>
  <c r="W281"/>
  <c r="W253" s="1"/>
  <c r="W276"/>
  <c r="W262"/>
  <c r="W283"/>
  <c r="W255" s="1"/>
  <c r="W277"/>
  <c r="W263"/>
  <c r="W284"/>
  <c r="W256" s="1"/>
  <c r="W278"/>
  <c r="W264"/>
  <c r="W285"/>
  <c r="W257" s="1"/>
  <c r="Z273"/>
  <c r="Z259"/>
  <c r="Z280"/>
  <c r="Z274"/>
  <c r="Z260"/>
  <c r="Z281"/>
  <c r="Z253" s="1"/>
  <c r="Z275"/>
  <c r="Z261"/>
  <c r="Z282"/>
  <c r="Z254" s="1"/>
  <c r="Z276"/>
  <c r="Z262"/>
  <c r="Z283"/>
  <c r="Z255" s="1"/>
  <c r="Z277"/>
  <c r="Z263"/>
  <c r="Z284"/>
  <c r="Z256" s="1"/>
  <c r="Z278"/>
  <c r="Z264"/>
  <c r="Z285"/>
  <c r="Z257" s="1"/>
  <c r="AC273"/>
  <c r="AC259"/>
  <c r="AC280"/>
  <c r="AC274"/>
  <c r="AC260"/>
  <c r="AC281"/>
  <c r="AC253" s="1"/>
  <c r="AD276"/>
  <c r="AD262"/>
  <c r="AD283"/>
  <c r="AD255" s="1"/>
  <c r="AD277"/>
  <c r="AD263"/>
  <c r="AD284"/>
  <c r="AD256" s="1"/>
  <c r="AD278"/>
  <c r="AD264"/>
  <c r="AD285"/>
  <c r="AD257" s="1"/>
  <c r="AG273"/>
  <c r="AG259"/>
  <c r="AG280"/>
  <c r="AG274"/>
  <c r="AG260"/>
  <c r="AG281"/>
  <c r="AG253" s="1"/>
  <c r="AG275"/>
  <c r="AG261"/>
  <c r="AG282"/>
  <c r="AG254" s="1"/>
  <c r="AG276"/>
  <c r="AG262"/>
  <c r="AG283"/>
  <c r="AG255" s="1"/>
  <c r="AG277"/>
  <c r="AG263"/>
  <c r="AG284"/>
  <c r="AG256" s="1"/>
  <c r="AG278"/>
  <c r="AG264"/>
  <c r="AG285"/>
  <c r="AG257" s="1"/>
  <c r="AJ273"/>
  <c r="AJ259"/>
  <c r="AJ280"/>
  <c r="AJ274"/>
  <c r="AJ260"/>
  <c r="AJ281"/>
  <c r="AJ253" s="1"/>
  <c r="AJ275"/>
  <c r="AJ261"/>
  <c r="AJ282"/>
  <c r="AJ254" s="1"/>
  <c r="AJ276"/>
  <c r="AJ262"/>
  <c r="AJ283"/>
  <c r="AJ255" s="1"/>
  <c r="AJ277"/>
  <c r="AJ263"/>
  <c r="AJ284"/>
  <c r="AJ256" s="1"/>
  <c r="AJ278"/>
  <c r="AJ264"/>
  <c r="AJ285"/>
  <c r="AJ257" s="1"/>
  <c r="AM273"/>
  <c r="AM259"/>
  <c r="AM280"/>
  <c r="AM274"/>
  <c r="AM260"/>
  <c r="AM281"/>
  <c r="AM253" s="1"/>
  <c r="AM275"/>
  <c r="AM261"/>
  <c r="AM282"/>
  <c r="AM254" s="1"/>
  <c r="AM262"/>
  <c r="AM283"/>
  <c r="AM255" s="1"/>
  <c r="AM263"/>
  <c r="AM284"/>
  <c r="AM256" s="1"/>
  <c r="AM264"/>
  <c r="AM285"/>
  <c r="AM257" s="1"/>
  <c r="I273"/>
  <c r="I259"/>
  <c r="I280"/>
  <c r="H277"/>
  <c r="H263"/>
  <c r="H284"/>
  <c r="H275"/>
  <c r="H261"/>
  <c r="H282"/>
  <c r="I278"/>
  <c r="I264"/>
  <c r="I285"/>
  <c r="I276"/>
  <c r="I262"/>
  <c r="I283"/>
  <c r="I274"/>
  <c r="I260"/>
  <c r="I281"/>
  <c r="L273"/>
  <c r="L259"/>
  <c r="L280"/>
  <c r="L274"/>
  <c r="L260"/>
  <c r="L281"/>
  <c r="L253" s="1"/>
  <c r="L275"/>
  <c r="L261"/>
  <c r="L282"/>
  <c r="L254" s="1"/>
  <c r="L276"/>
  <c r="L262"/>
  <c r="L283"/>
  <c r="L255" s="1"/>
  <c r="L277"/>
  <c r="L284"/>
  <c r="L256" s="1"/>
  <c r="L263"/>
  <c r="L278"/>
  <c r="L264"/>
  <c r="L285"/>
  <c r="L257" s="1"/>
  <c r="O273"/>
  <c r="O259"/>
  <c r="O280"/>
  <c r="O274"/>
  <c r="O260"/>
  <c r="O281"/>
  <c r="O253" s="1"/>
  <c r="O275"/>
  <c r="O261"/>
  <c r="O282"/>
  <c r="O254" s="1"/>
  <c r="O276"/>
  <c r="O262"/>
  <c r="O283"/>
  <c r="O255" s="1"/>
  <c r="O277"/>
  <c r="O284"/>
  <c r="O256" s="1"/>
  <c r="O263"/>
  <c r="O278"/>
  <c r="O264"/>
  <c r="O285"/>
  <c r="O257" s="1"/>
  <c r="R274"/>
  <c r="R260"/>
  <c r="R281"/>
  <c r="R253" s="1"/>
  <c r="R276"/>
  <c r="R262"/>
  <c r="R283"/>
  <c r="R255" s="1"/>
  <c r="R278"/>
  <c r="R264"/>
  <c r="R285"/>
  <c r="R257" s="1"/>
  <c r="U273"/>
  <c r="U259"/>
  <c r="U280"/>
  <c r="U274"/>
  <c r="U260"/>
  <c r="U281"/>
  <c r="U253" s="1"/>
  <c r="U275"/>
  <c r="U261"/>
  <c r="U282"/>
  <c r="U254" s="1"/>
  <c r="U276"/>
  <c r="U262"/>
  <c r="U283"/>
  <c r="U255" s="1"/>
  <c r="U277"/>
  <c r="U263"/>
  <c r="U284"/>
  <c r="U256" s="1"/>
  <c r="U278"/>
  <c r="U264"/>
  <c r="U285"/>
  <c r="U257" s="1"/>
  <c r="X273"/>
  <c r="X259"/>
  <c r="X280"/>
  <c r="X274"/>
  <c r="X260"/>
  <c r="X281"/>
  <c r="X253" s="1"/>
  <c r="X276"/>
  <c r="X262"/>
  <c r="X283"/>
  <c r="X255" s="1"/>
  <c r="X277"/>
  <c r="X263"/>
  <c r="X284"/>
  <c r="X256" s="1"/>
  <c r="X278"/>
  <c r="X264"/>
  <c r="X285"/>
  <c r="X257" s="1"/>
  <c r="AA273"/>
  <c r="AA259"/>
  <c r="AA280"/>
  <c r="AA274"/>
  <c r="AA260"/>
  <c r="AA281"/>
  <c r="AA253" s="1"/>
  <c r="AA275"/>
  <c r="AA261"/>
  <c r="AA282"/>
  <c r="AA254" s="1"/>
  <c r="AA276"/>
  <c r="AA262"/>
  <c r="AA283"/>
  <c r="AA255" s="1"/>
  <c r="AA277"/>
  <c r="AA263"/>
  <c r="AA284"/>
  <c r="AA256" s="1"/>
  <c r="AA278"/>
  <c r="AA264"/>
  <c r="AA285"/>
  <c r="AA257" s="1"/>
  <c r="AD273"/>
  <c r="AD259"/>
  <c r="AD280"/>
  <c r="AD274"/>
  <c r="AD260"/>
  <c r="AD281"/>
  <c r="AD253" s="1"/>
  <c r="AC276"/>
  <c r="AC262"/>
  <c r="AC283"/>
  <c r="AC255" s="1"/>
  <c r="AC277"/>
  <c r="AC263"/>
  <c r="AC284"/>
  <c r="AC256" s="1"/>
  <c r="AC278"/>
  <c r="AC264"/>
  <c r="AC285"/>
  <c r="AC257" s="1"/>
  <c r="AF259"/>
  <c r="AF280"/>
  <c r="AF274"/>
  <c r="AF260"/>
  <c r="AF281"/>
  <c r="AF253" s="1"/>
  <c r="AF275"/>
  <c r="AF261"/>
  <c r="AF282"/>
  <c r="AF276"/>
  <c r="AF262"/>
  <c r="AF283"/>
  <c r="AF255" s="1"/>
  <c r="AF277"/>
  <c r="AF263"/>
  <c r="AF284"/>
  <c r="AF256" s="1"/>
  <c r="AF278"/>
  <c r="AF264"/>
  <c r="AF285"/>
  <c r="AF257" s="1"/>
  <c r="AI273"/>
  <c r="AI259"/>
  <c r="AI280"/>
  <c r="AI274"/>
  <c r="AI260"/>
  <c r="AI281"/>
  <c r="AI253" s="1"/>
  <c r="AI261"/>
  <c r="AI282"/>
  <c r="AI262"/>
  <c r="AI283"/>
  <c r="AI255" s="1"/>
  <c r="AI263"/>
  <c r="AI284"/>
  <c r="AI256" s="1"/>
  <c r="AI264"/>
  <c r="AI285"/>
  <c r="AI257" s="1"/>
  <c r="AL259"/>
  <c r="AL280"/>
  <c r="AL274"/>
  <c r="AL260"/>
  <c r="AL281"/>
  <c r="AL253" s="1"/>
  <c r="AL275"/>
  <c r="AL261"/>
  <c r="AL282"/>
  <c r="AL254" s="1"/>
  <c r="AL262"/>
  <c r="AL283"/>
  <c r="AL255" s="1"/>
  <c r="AL263"/>
  <c r="AL284"/>
  <c r="AL256" s="1"/>
  <c r="AL264"/>
  <c r="AL285"/>
  <c r="AL257" s="1"/>
  <c r="H273"/>
  <c r="E415"/>
  <c r="H278"/>
  <c r="E413"/>
  <c r="H276"/>
  <c r="E411"/>
  <c r="H274"/>
  <c r="AM65"/>
  <c r="AM56" s="1"/>
  <c r="AM46" s="1"/>
  <c r="AM39" s="1"/>
  <c r="AM276"/>
  <c r="AM66"/>
  <c r="AM277"/>
  <c r="AM67"/>
  <c r="AM278"/>
  <c r="I272"/>
  <c r="AF273"/>
  <c r="AI275"/>
  <c r="AI65"/>
  <c r="AI276"/>
  <c r="AI66"/>
  <c r="AI57" s="1"/>
  <c r="AI47" s="1"/>
  <c r="AI40" s="1"/>
  <c r="AI277"/>
  <c r="AI67"/>
  <c r="AI278"/>
  <c r="AL424"/>
  <c r="AL8" s="1"/>
  <c r="AL525" s="1"/>
  <c r="AL273"/>
  <c r="AL65"/>
  <c r="AL276"/>
  <c r="AL66"/>
  <c r="AL277"/>
  <c r="AL67"/>
  <c r="AL58" s="1"/>
  <c r="AL48" s="1"/>
  <c r="AL41" s="1"/>
  <c r="AL278"/>
  <c r="F415"/>
  <c r="F411"/>
  <c r="AE69"/>
  <c r="AE74"/>
  <c r="AH73"/>
  <c r="F413"/>
  <c r="C5" i="8"/>
  <c r="C8"/>
  <c r="D8" s="1"/>
  <c r="C11"/>
  <c r="D11" s="1"/>
  <c r="AN73" i="13"/>
  <c r="F414"/>
  <c r="F412"/>
  <c r="AN72"/>
  <c r="AN74"/>
  <c r="AE416"/>
  <c r="AC57"/>
  <c r="AF57"/>
  <c r="E414"/>
  <c r="AH82"/>
  <c r="E416"/>
  <c r="AE412"/>
  <c r="F416"/>
  <c r="E412"/>
  <c r="AM60"/>
  <c r="AM61"/>
  <c r="AI61"/>
  <c r="AI51" s="1"/>
  <c r="AI425" s="1"/>
  <c r="AL60"/>
  <c r="AL61"/>
  <c r="AL51" s="1"/>
  <c r="AD57"/>
  <c r="AD47" s="1"/>
  <c r="AD40" s="1"/>
  <c r="AD431" s="1"/>
  <c r="AD15" s="1"/>
  <c r="L58"/>
  <c r="X58"/>
  <c r="AI60"/>
  <c r="AJ430"/>
  <c r="AI58"/>
  <c r="AI48" s="1"/>
  <c r="AI41" s="1"/>
  <c r="AJ60"/>
  <c r="AJ50" s="1"/>
  <c r="AJ61"/>
  <c r="AJ65"/>
  <c r="AJ66"/>
  <c r="AJ57" s="1"/>
  <c r="AJ67"/>
  <c r="K51"/>
  <c r="Q51"/>
  <c r="W51"/>
  <c r="Z56"/>
  <c r="W56"/>
  <c r="Q56"/>
  <c r="K56"/>
  <c r="I51"/>
  <c r="Z51"/>
  <c r="AG56"/>
  <c r="AG46" s="1"/>
  <c r="AG39" s="1"/>
  <c r="AG430" s="1"/>
  <c r="AG14" s="1"/>
  <c r="AG29" s="1"/>
  <c r="U56"/>
  <c r="O56"/>
  <c r="I56"/>
  <c r="AL57"/>
  <c r="AD53"/>
  <c r="X53"/>
  <c r="U51"/>
  <c r="Z57"/>
  <c r="Z47" s="1"/>
  <c r="Z40" s="1"/>
  <c r="Z431" s="1"/>
  <c r="Z15" s="1"/>
  <c r="Z30" s="1"/>
  <c r="T57"/>
  <c r="N57"/>
  <c r="AF432"/>
  <c r="AF16" s="1"/>
  <c r="AF31" s="1"/>
  <c r="AD59"/>
  <c r="Q75"/>
  <c r="AA59"/>
  <c r="AB59" s="1"/>
  <c r="G419"/>
  <c r="K75"/>
  <c r="W75"/>
  <c r="Z75"/>
  <c r="AB75" s="1"/>
  <c r="AJ75"/>
  <c r="AC89"/>
  <c r="AF89"/>
  <c r="AI89"/>
  <c r="AL89"/>
  <c r="L89"/>
  <c r="R89"/>
  <c r="X89"/>
  <c r="N82"/>
  <c r="T82"/>
  <c r="Z82"/>
  <c r="I89"/>
  <c r="O89"/>
  <c r="U89"/>
  <c r="I59"/>
  <c r="L59"/>
  <c r="M59" s="1"/>
  <c r="O59"/>
  <c r="P59" s="1"/>
  <c r="R59"/>
  <c r="S59" s="1"/>
  <c r="U59"/>
  <c r="V59" s="1"/>
  <c r="X59"/>
  <c r="Y59" s="1"/>
  <c r="AC59"/>
  <c r="AF59"/>
  <c r="AH59" s="1"/>
  <c r="L75"/>
  <c r="O75"/>
  <c r="P75" s="1"/>
  <c r="R75"/>
  <c r="U75"/>
  <c r="V75" s="1"/>
  <c r="X75"/>
  <c r="AC75"/>
  <c r="AH75"/>
  <c r="AL75"/>
  <c r="AN75" s="1"/>
  <c r="H82"/>
  <c r="K82"/>
  <c r="Q82"/>
  <c r="W82"/>
  <c r="Y82" s="1"/>
  <c r="AA82"/>
  <c r="AD82"/>
  <c r="AJ82"/>
  <c r="H89"/>
  <c r="C14" i="8"/>
  <c r="D14" s="1"/>
  <c r="C19"/>
  <c r="D19" s="1"/>
  <c r="D5"/>
  <c r="G317" i="13" l="1"/>
  <c r="F278"/>
  <c r="F276"/>
  <c r="F273"/>
  <c r="F277"/>
  <c r="AA177"/>
  <c r="AA53" s="1"/>
  <c r="O177"/>
  <c r="Z177"/>
  <c r="Z174" s="1"/>
  <c r="N177"/>
  <c r="N174" s="1"/>
  <c r="L177"/>
  <c r="AG177"/>
  <c r="K177"/>
  <c r="K174" s="1"/>
  <c r="O174"/>
  <c r="O53"/>
  <c r="Y174"/>
  <c r="E253"/>
  <c r="AE314"/>
  <c r="E409"/>
  <c r="AF177"/>
  <c r="AM174"/>
  <c r="AG174"/>
  <c r="R177"/>
  <c r="F409"/>
  <c r="T314"/>
  <c r="AF272"/>
  <c r="X545"/>
  <c r="F545" s="1"/>
  <c r="F548"/>
  <c r="I321"/>
  <c r="F335"/>
  <c r="H321"/>
  <c r="E335"/>
  <c r="F314"/>
  <c r="E274"/>
  <c r="E314"/>
  <c r="G314" s="1"/>
  <c r="E315"/>
  <c r="E316"/>
  <c r="F316"/>
  <c r="AI258"/>
  <c r="AD258"/>
  <c r="E277"/>
  <c r="AI272"/>
  <c r="AI252"/>
  <c r="AI251" s="1"/>
  <c r="AI279"/>
  <c r="AF252"/>
  <c r="AF251" s="1"/>
  <c r="AF279"/>
  <c r="AD252"/>
  <c r="AD251" s="1"/>
  <c r="AD279"/>
  <c r="AA252"/>
  <c r="AA251" s="1"/>
  <c r="AA279"/>
  <c r="X252"/>
  <c r="X251" s="1"/>
  <c r="X279"/>
  <c r="U252"/>
  <c r="U279"/>
  <c r="I253"/>
  <c r="F253" s="1"/>
  <c r="F281"/>
  <c r="I257"/>
  <c r="F257" s="1"/>
  <c r="F285"/>
  <c r="H256"/>
  <c r="E284"/>
  <c r="F259"/>
  <c r="I258"/>
  <c r="AM252"/>
  <c r="AM251" s="1"/>
  <c r="AM279"/>
  <c r="AJ252"/>
  <c r="AJ251" s="1"/>
  <c r="AJ279"/>
  <c r="AG252"/>
  <c r="AG251" s="1"/>
  <c r="AG279"/>
  <c r="R252"/>
  <c r="R251" s="1"/>
  <c r="R279"/>
  <c r="N252"/>
  <c r="N251" s="1"/>
  <c r="N279"/>
  <c r="K252"/>
  <c r="K251" s="1"/>
  <c r="K279"/>
  <c r="E259"/>
  <c r="H258"/>
  <c r="AL258"/>
  <c r="AD272"/>
  <c r="AA272"/>
  <c r="X272"/>
  <c r="U251"/>
  <c r="U272"/>
  <c r="O258"/>
  <c r="L258"/>
  <c r="F274"/>
  <c r="F262"/>
  <c r="AJ272"/>
  <c r="AG272"/>
  <c r="AC258"/>
  <c r="Z258"/>
  <c r="W258"/>
  <c r="E258" s="1"/>
  <c r="R272"/>
  <c r="N272"/>
  <c r="K272"/>
  <c r="F261"/>
  <c r="G261" s="1"/>
  <c r="F263"/>
  <c r="E260"/>
  <c r="E262"/>
  <c r="E264"/>
  <c r="AL252"/>
  <c r="AL251" s="1"/>
  <c r="AL279"/>
  <c r="O252"/>
  <c r="O251" s="1"/>
  <c r="O279"/>
  <c r="L252"/>
  <c r="L251" s="1"/>
  <c r="L279"/>
  <c r="I255"/>
  <c r="F255" s="1"/>
  <c r="F283"/>
  <c r="H254"/>
  <c r="H177" s="1"/>
  <c r="E282"/>
  <c r="I252"/>
  <c r="F280"/>
  <c r="I279"/>
  <c r="AC252"/>
  <c r="AC251" s="1"/>
  <c r="AC279"/>
  <c r="Z252"/>
  <c r="Z251" s="1"/>
  <c r="Z279"/>
  <c r="W252"/>
  <c r="W279"/>
  <c r="T252"/>
  <c r="T279"/>
  <c r="F282"/>
  <c r="G282" s="1"/>
  <c r="I254"/>
  <c r="I177" s="1"/>
  <c r="I256"/>
  <c r="F256" s="1"/>
  <c r="F284"/>
  <c r="H253"/>
  <c r="E281"/>
  <c r="E283"/>
  <c r="H255"/>
  <c r="E255" s="1"/>
  <c r="E285"/>
  <c r="H257"/>
  <c r="E257" s="1"/>
  <c r="H252"/>
  <c r="E280"/>
  <c r="H279"/>
  <c r="AM272"/>
  <c r="AF258"/>
  <c r="AA258"/>
  <c r="X258"/>
  <c r="U258"/>
  <c r="O272"/>
  <c r="L272"/>
  <c r="F260"/>
  <c r="F264"/>
  <c r="AM258"/>
  <c r="AJ258"/>
  <c r="AG258"/>
  <c r="AC272"/>
  <c r="Z272"/>
  <c r="W272"/>
  <c r="E272" s="1"/>
  <c r="T272"/>
  <c r="R258"/>
  <c r="N258"/>
  <c r="K258"/>
  <c r="F275"/>
  <c r="G275" s="1"/>
  <c r="AL272"/>
  <c r="E273"/>
  <c r="H272"/>
  <c r="E67"/>
  <c r="E66"/>
  <c r="E65"/>
  <c r="E276"/>
  <c r="E278"/>
  <c r="G412"/>
  <c r="AL59"/>
  <c r="P74"/>
  <c r="AI432"/>
  <c r="AI16" s="1"/>
  <c r="AI31" s="1"/>
  <c r="F61"/>
  <c r="E60"/>
  <c r="AI50"/>
  <c r="AI59"/>
  <c r="Y73"/>
  <c r="F60"/>
  <c r="P72"/>
  <c r="P73"/>
  <c r="P69"/>
  <c r="Y74"/>
  <c r="Y72"/>
  <c r="AM59"/>
  <c r="E89"/>
  <c r="S75"/>
  <c r="J59"/>
  <c r="AL432"/>
  <c r="AL16" s="1"/>
  <c r="AL31" s="1"/>
  <c r="AD38"/>
  <c r="AD427" s="1"/>
  <c r="AD12" s="1"/>
  <c r="AD527" s="1"/>
  <c r="AE53"/>
  <c r="Y75"/>
  <c r="AE59"/>
  <c r="AF530"/>
  <c r="Z529"/>
  <c r="J534"/>
  <c r="F67"/>
  <c r="F66"/>
  <c r="F65"/>
  <c r="F89"/>
  <c r="E61"/>
  <c r="C24" i="8"/>
  <c r="E82" i="13"/>
  <c r="F82"/>
  <c r="AK75"/>
  <c r="AM430"/>
  <c r="AM14" s="1"/>
  <c r="AJ51"/>
  <c r="AJ425" s="1"/>
  <c r="AK425" s="1"/>
  <c r="T58"/>
  <c r="T48" s="1"/>
  <c r="T41" s="1"/>
  <c r="T432" s="1"/>
  <c r="T16" s="1"/>
  <c r="T31" s="1"/>
  <c r="H58"/>
  <c r="H48" s="1"/>
  <c r="AC56"/>
  <c r="AC46" s="1"/>
  <c r="AA58"/>
  <c r="AA48" s="1"/>
  <c r="M51"/>
  <c r="U58"/>
  <c r="U48" s="1"/>
  <c r="O58"/>
  <c r="O48" s="1"/>
  <c r="I58"/>
  <c r="AJ56"/>
  <c r="AJ46" s="1"/>
  <c r="AJ39" s="1"/>
  <c r="W57"/>
  <c r="W47" s="1"/>
  <c r="W40" s="1"/>
  <c r="W431" s="1"/>
  <c r="W15" s="1"/>
  <c r="W30" s="1"/>
  <c r="Q57"/>
  <c r="Q47" s="1"/>
  <c r="Q40" s="1"/>
  <c r="Q431" s="1"/>
  <c r="Q15" s="1"/>
  <c r="Q30" s="1"/>
  <c r="K57"/>
  <c r="K47" s="1"/>
  <c r="K40" s="1"/>
  <c r="K431" s="1"/>
  <c r="K15" s="1"/>
  <c r="K30" s="1"/>
  <c r="I53"/>
  <c r="Z424"/>
  <c r="AJ59"/>
  <c r="Z58"/>
  <c r="Z48" s="1"/>
  <c r="Z41" s="1"/>
  <c r="Z432" s="1"/>
  <c r="Z16" s="1"/>
  <c r="Z31" s="1"/>
  <c r="N58"/>
  <c r="N48" s="1"/>
  <c r="N41" s="1"/>
  <c r="N432" s="1"/>
  <c r="N16" s="1"/>
  <c r="N31" s="1"/>
  <c r="Z53"/>
  <c r="AC58"/>
  <c r="AC48" s="1"/>
  <c r="AC41" s="1"/>
  <c r="AC432" s="1"/>
  <c r="AC16" s="1"/>
  <c r="AC31" s="1"/>
  <c r="AD56"/>
  <c r="AD46" s="1"/>
  <c r="AD39" s="1"/>
  <c r="AD430" s="1"/>
  <c r="AD14" s="1"/>
  <c r="H57"/>
  <c r="H47" s="1"/>
  <c r="AC51"/>
  <c r="T36"/>
  <c r="T424" s="1"/>
  <c r="G416"/>
  <c r="G62"/>
  <c r="AI56"/>
  <c r="AJ47"/>
  <c r="AM53"/>
  <c r="AM50"/>
  <c r="AM424" s="1"/>
  <c r="AD58"/>
  <c r="AM57"/>
  <c r="AM47" s="1"/>
  <c r="AM40" s="1"/>
  <c r="AM431" s="1"/>
  <c r="AM15" s="1"/>
  <c r="AG53"/>
  <c r="W58"/>
  <c r="Q58"/>
  <c r="K58"/>
  <c r="K48" s="1"/>
  <c r="AF51"/>
  <c r="AM58"/>
  <c r="AM48" s="1"/>
  <c r="AM41" s="1"/>
  <c r="X57"/>
  <c r="R57"/>
  <c r="R47" s="1"/>
  <c r="L57"/>
  <c r="L47" s="1"/>
  <c r="R56"/>
  <c r="AA56"/>
  <c r="AA46" s="1"/>
  <c r="AA39" s="1"/>
  <c r="AA430" s="1"/>
  <c r="AA14" s="1"/>
  <c r="AL56"/>
  <c r="AL46" s="1"/>
  <c r="N51"/>
  <c r="P51" s="1"/>
  <c r="H51"/>
  <c r="J51" s="1"/>
  <c r="H56"/>
  <c r="H46" s="1"/>
  <c r="N56"/>
  <c r="N46" s="1"/>
  <c r="N39" s="1"/>
  <c r="N430" s="1"/>
  <c r="N14" s="1"/>
  <c r="N29" s="1"/>
  <c r="AG51"/>
  <c r="AA51"/>
  <c r="AB51" s="1"/>
  <c r="AM51"/>
  <c r="AD43"/>
  <c r="AG58"/>
  <c r="AG48" s="1"/>
  <c r="AG57"/>
  <c r="AG47" s="1"/>
  <c r="AG40" s="1"/>
  <c r="AG431" s="1"/>
  <c r="AG15" s="1"/>
  <c r="AA57"/>
  <c r="S51"/>
  <c r="U53"/>
  <c r="V53" s="1"/>
  <c r="X51"/>
  <c r="Y51" s="1"/>
  <c r="AJ58"/>
  <c r="U57"/>
  <c r="U47" s="1"/>
  <c r="O57"/>
  <c r="O47" s="1"/>
  <c r="L56"/>
  <c r="X56"/>
  <c r="AD51"/>
  <c r="T51"/>
  <c r="V51" s="1"/>
  <c r="I57"/>
  <c r="I47" s="1"/>
  <c r="T56"/>
  <c r="T46" s="1"/>
  <c r="T39" s="1"/>
  <c r="T430" s="1"/>
  <c r="T14" s="1"/>
  <c r="T29" s="1"/>
  <c r="AF56"/>
  <c r="AF46" s="1"/>
  <c r="Y53"/>
  <c r="W46"/>
  <c r="W39" s="1"/>
  <c r="W430" s="1"/>
  <c r="W14" s="1"/>
  <c r="W29" s="1"/>
  <c r="Y44"/>
  <c r="X48"/>
  <c r="X41" s="1"/>
  <c r="X432" s="1"/>
  <c r="X16" s="1"/>
  <c r="V44"/>
  <c r="T47"/>
  <c r="T40" s="1"/>
  <c r="T431" s="1"/>
  <c r="T15" s="1"/>
  <c r="T30" s="1"/>
  <c r="Q36"/>
  <c r="Q46"/>
  <c r="Q39" s="1"/>
  <c r="Q430" s="1"/>
  <c r="Q14" s="1"/>
  <c r="Q29" s="1"/>
  <c r="R48"/>
  <c r="R41" s="1"/>
  <c r="R432" s="1"/>
  <c r="R16" s="1"/>
  <c r="N38"/>
  <c r="N36"/>
  <c r="N424" s="1"/>
  <c r="N47"/>
  <c r="N40" s="1"/>
  <c r="N431" s="1"/>
  <c r="N15" s="1"/>
  <c r="N30" s="1"/>
  <c r="M44"/>
  <c r="L48"/>
  <c r="L41" s="1"/>
  <c r="L432" s="1"/>
  <c r="L16" s="1"/>
  <c r="K46"/>
  <c r="K39" s="1"/>
  <c r="K430" s="1"/>
  <c r="K14" s="1"/>
  <c r="K29" s="1"/>
  <c r="AL47"/>
  <c r="AF47"/>
  <c r="AC47"/>
  <c r="Z46"/>
  <c r="Q38"/>
  <c r="U46"/>
  <c r="O46"/>
  <c r="Q37"/>
  <c r="Q425" s="1"/>
  <c r="Q10" s="1"/>
  <c r="Q526" s="1"/>
  <c r="K37"/>
  <c r="K425" s="1"/>
  <c r="T37"/>
  <c r="T38"/>
  <c r="U37"/>
  <c r="R38"/>
  <c r="O38"/>
  <c r="X37"/>
  <c r="I37"/>
  <c r="X427"/>
  <c r="AF36"/>
  <c r="AF424" s="1"/>
  <c r="AC424"/>
  <c r="D24" i="8"/>
  <c r="F272" i="13" l="1"/>
  <c r="N53"/>
  <c r="N427" s="1"/>
  <c r="N12" s="1"/>
  <c r="AA174"/>
  <c r="AB174" s="1"/>
  <c r="Y258"/>
  <c r="E279"/>
  <c r="AB177"/>
  <c r="E59"/>
  <c r="K53"/>
  <c r="L174"/>
  <c r="L53"/>
  <c r="I174"/>
  <c r="F177"/>
  <c r="H174"/>
  <c r="E177"/>
  <c r="H53"/>
  <c r="J53" s="1"/>
  <c r="AI174"/>
  <c r="AI49" s="1"/>
  <c r="AI53"/>
  <c r="AI427" s="1"/>
  <c r="Y272"/>
  <c r="Y279"/>
  <c r="W251"/>
  <c r="Y251" s="1"/>
  <c r="E252"/>
  <c r="R174"/>
  <c r="S174" s="1"/>
  <c r="S177"/>
  <c r="R53"/>
  <c r="S53" s="1"/>
  <c r="AK177"/>
  <c r="AJ53"/>
  <c r="AJ174"/>
  <c r="AJ49" s="1"/>
  <c r="AF174"/>
  <c r="AF53"/>
  <c r="AH53" s="1"/>
  <c r="AL174"/>
  <c r="AL49" s="1"/>
  <c r="AL53"/>
  <c r="AN53" s="1"/>
  <c r="AE51"/>
  <c r="G409"/>
  <c r="H251"/>
  <c r="I251"/>
  <c r="F251" s="1"/>
  <c r="F252"/>
  <c r="F279"/>
  <c r="F258"/>
  <c r="G258" s="1"/>
  <c r="G272"/>
  <c r="AK59"/>
  <c r="AH51"/>
  <c r="Q27"/>
  <c r="AN59"/>
  <c r="X12"/>
  <c r="X527" s="1"/>
  <c r="G82"/>
  <c r="AB53"/>
  <c r="AD28"/>
  <c r="AI530"/>
  <c r="AL530"/>
  <c r="R40"/>
  <c r="R431" s="1"/>
  <c r="R15" s="1"/>
  <c r="F59"/>
  <c r="E46"/>
  <c r="W49"/>
  <c r="K424"/>
  <c r="K8" s="1"/>
  <c r="K525" s="1"/>
  <c r="L49"/>
  <c r="K10"/>
  <c r="K526" s="1"/>
  <c r="M50"/>
  <c r="L424"/>
  <c r="N529"/>
  <c r="O37"/>
  <c r="O425" s="1"/>
  <c r="O10" s="1"/>
  <c r="P44"/>
  <c r="Q528"/>
  <c r="W529"/>
  <c r="W528"/>
  <c r="T530"/>
  <c r="Q529"/>
  <c r="K528"/>
  <c r="N528"/>
  <c r="T529"/>
  <c r="T528"/>
  <c r="AC530"/>
  <c r="K529"/>
  <c r="Z530"/>
  <c r="N530"/>
  <c r="U425"/>
  <c r="V37"/>
  <c r="F51"/>
  <c r="F56"/>
  <c r="U41"/>
  <c r="U432" s="1"/>
  <c r="U16" s="1"/>
  <c r="I425"/>
  <c r="F57"/>
  <c r="H41"/>
  <c r="E56"/>
  <c r="F58"/>
  <c r="L37"/>
  <c r="M37" s="1"/>
  <c r="E47"/>
  <c r="I48"/>
  <c r="E57"/>
  <c r="F50"/>
  <c r="E58"/>
  <c r="T425"/>
  <c r="T10" s="1"/>
  <c r="T526" s="1"/>
  <c r="E51"/>
  <c r="X425"/>
  <c r="X10" s="1"/>
  <c r="E50"/>
  <c r="AG43"/>
  <c r="AG42" s="1"/>
  <c r="O427"/>
  <c r="O12" s="1"/>
  <c r="AA427"/>
  <c r="AM38"/>
  <c r="AM427" s="1"/>
  <c r="AM12" s="1"/>
  <c r="AM527" s="1"/>
  <c r="AD49"/>
  <c r="Q427"/>
  <c r="Q12" s="1"/>
  <c r="Q527" s="1"/>
  <c r="Q424"/>
  <c r="Q8" s="1"/>
  <c r="Q525" s="1"/>
  <c r="W424"/>
  <c r="W8" s="1"/>
  <c r="W525" s="1"/>
  <c r="T427"/>
  <c r="T12" s="1"/>
  <c r="T527" s="1"/>
  <c r="AM37"/>
  <c r="AM425" s="1"/>
  <c r="AM10" s="1"/>
  <c r="AM526" s="1"/>
  <c r="X43"/>
  <c r="X36" s="1"/>
  <c r="X424" s="1"/>
  <c r="O43"/>
  <c r="O42" s="1"/>
  <c r="T8"/>
  <c r="T525" s="1"/>
  <c r="N8"/>
  <c r="N525" s="1"/>
  <c r="AN51"/>
  <c r="AK51"/>
  <c r="AI10"/>
  <c r="AI526" s="1"/>
  <c r="W38"/>
  <c r="N37"/>
  <c r="P37" s="1"/>
  <c r="Q49"/>
  <c r="AG41"/>
  <c r="AG432" s="1"/>
  <c r="Q48"/>
  <c r="Q42" s="1"/>
  <c r="Z49"/>
  <c r="K38"/>
  <c r="K42"/>
  <c r="L40"/>
  <c r="L431" s="1"/>
  <c r="L15" s="1"/>
  <c r="AJ14"/>
  <c r="AJ29" s="1"/>
  <c r="AJ40"/>
  <c r="AJ431" s="1"/>
  <c r="X49"/>
  <c r="T49"/>
  <c r="N42"/>
  <c r="T42"/>
  <c r="AJ36"/>
  <c r="AJ424" s="1"/>
  <c r="AA41"/>
  <c r="AG49"/>
  <c r="AM49"/>
  <c r="AJ48"/>
  <c r="AJ41" s="1"/>
  <c r="AA424"/>
  <c r="AA47"/>
  <c r="AD36"/>
  <c r="AD48"/>
  <c r="K49"/>
  <c r="N49"/>
  <c r="U49"/>
  <c r="AC49"/>
  <c r="AF49"/>
  <c r="AM42"/>
  <c r="O49"/>
  <c r="AM432"/>
  <c r="AL26"/>
  <c r="AF8"/>
  <c r="AF525" s="1"/>
  <c r="AC8"/>
  <c r="AC525" s="1"/>
  <c r="AL37"/>
  <c r="AL425" s="1"/>
  <c r="AL40"/>
  <c r="AL39"/>
  <c r="AF37"/>
  <c r="AF425" s="1"/>
  <c r="AF40"/>
  <c r="AF39"/>
  <c r="AC425"/>
  <c r="AC40"/>
  <c r="AC39"/>
  <c r="Z39"/>
  <c r="Z38"/>
  <c r="Z427" s="1"/>
  <c r="X47"/>
  <c r="W48"/>
  <c r="O41"/>
  <c r="O432" s="1"/>
  <c r="I46"/>
  <c r="L46"/>
  <c r="L42" s="1"/>
  <c r="X46"/>
  <c r="I38"/>
  <c r="I427" s="1"/>
  <c r="T35"/>
  <c r="K41"/>
  <c r="K432" s="1"/>
  <c r="K16" s="1"/>
  <c r="K31" s="1"/>
  <c r="H37"/>
  <c r="O40"/>
  <c r="O431" s="1"/>
  <c r="R36"/>
  <c r="R424" s="1"/>
  <c r="U40"/>
  <c r="U431" s="1"/>
  <c r="H39"/>
  <c r="U43"/>
  <c r="R46"/>
  <c r="H40"/>
  <c r="H38"/>
  <c r="O39"/>
  <c r="U39"/>
  <c r="I40"/>
  <c r="P53" l="1"/>
  <c r="H427"/>
  <c r="H12" s="1"/>
  <c r="H527" s="1"/>
  <c r="F47"/>
  <c r="R49"/>
  <c r="S49" s="1"/>
  <c r="AA49"/>
  <c r="AB49" s="1"/>
  <c r="G279"/>
  <c r="AK174"/>
  <c r="G59"/>
  <c r="F53"/>
  <c r="E174"/>
  <c r="F174"/>
  <c r="AJ427"/>
  <c r="AJ12" s="1"/>
  <c r="AJ527" s="1"/>
  <c r="AK53"/>
  <c r="R427"/>
  <c r="R12" s="1"/>
  <c r="R28" s="1"/>
  <c r="G177"/>
  <c r="M424"/>
  <c r="M42"/>
  <c r="S424"/>
  <c r="N527"/>
  <c r="N28"/>
  <c r="AB427"/>
  <c r="AC26"/>
  <c r="T26"/>
  <c r="T28"/>
  <c r="Q26"/>
  <c r="Q28"/>
  <c r="O28"/>
  <c r="O527"/>
  <c r="O27"/>
  <c r="O526"/>
  <c r="AF26"/>
  <c r="W26"/>
  <c r="X27"/>
  <c r="X526"/>
  <c r="T27"/>
  <c r="K27"/>
  <c r="K26"/>
  <c r="X28"/>
  <c r="AG36"/>
  <c r="O36"/>
  <c r="O424" s="1"/>
  <c r="O8" s="1"/>
  <c r="O525" s="1"/>
  <c r="N35"/>
  <c r="N423" s="1"/>
  <c r="AM28"/>
  <c r="AM27"/>
  <c r="AM524"/>
  <c r="J37"/>
  <c r="L425"/>
  <c r="M425" s="1"/>
  <c r="H28"/>
  <c r="AI27"/>
  <c r="N26"/>
  <c r="F44"/>
  <c r="G44" s="1"/>
  <c r="Y49"/>
  <c r="E40"/>
  <c r="V49"/>
  <c r="P42"/>
  <c r="V425"/>
  <c r="AH49"/>
  <c r="AE49"/>
  <c r="P12"/>
  <c r="P49"/>
  <c r="AG37"/>
  <c r="AG425" s="1"/>
  <c r="AH44"/>
  <c r="AD425"/>
  <c r="AE44"/>
  <c r="AA37"/>
  <c r="AA425" s="1"/>
  <c r="AB44"/>
  <c r="S12"/>
  <c r="S28" s="1"/>
  <c r="P427"/>
  <c r="M49"/>
  <c r="Z8"/>
  <c r="Z525" s="1"/>
  <c r="X42"/>
  <c r="R37"/>
  <c r="R425" s="1"/>
  <c r="S425" s="1"/>
  <c r="S44"/>
  <c r="K530"/>
  <c r="E48"/>
  <c r="J427"/>
  <c r="H425"/>
  <c r="H432"/>
  <c r="I431"/>
  <c r="H430"/>
  <c r="H14" s="1"/>
  <c r="H29" s="1"/>
  <c r="E39"/>
  <c r="F48"/>
  <c r="I41"/>
  <c r="F46"/>
  <c r="N425"/>
  <c r="AK49"/>
  <c r="K35"/>
  <c r="K423" s="1"/>
  <c r="AG427"/>
  <c r="AG12" s="1"/>
  <c r="AG527" s="1"/>
  <c r="I10"/>
  <c r="AD424"/>
  <c r="AD8" s="1"/>
  <c r="AD525" s="1"/>
  <c r="AM8"/>
  <c r="AM525" s="1"/>
  <c r="X8"/>
  <c r="R8"/>
  <c r="T423"/>
  <c r="W427"/>
  <c r="Y427" s="1"/>
  <c r="L8"/>
  <c r="L525" s="1"/>
  <c r="AA12"/>
  <c r="AA527" s="1"/>
  <c r="AN49"/>
  <c r="AN37"/>
  <c r="Q41"/>
  <c r="O15"/>
  <c r="AG16"/>
  <c r="AJ10"/>
  <c r="AJ526" s="1"/>
  <c r="AM16"/>
  <c r="AJ15"/>
  <c r="U15"/>
  <c r="O16"/>
  <c r="G51"/>
  <c r="AI36"/>
  <c r="AI42"/>
  <c r="H431"/>
  <c r="AD41"/>
  <c r="AA40"/>
  <c r="AA8"/>
  <c r="AA525" s="1"/>
  <c r="AD42"/>
  <c r="AJ42"/>
  <c r="U38"/>
  <c r="AA432"/>
  <c r="AJ35"/>
  <c r="AJ423" s="1"/>
  <c r="AG35"/>
  <c r="AA42"/>
  <c r="AL430"/>
  <c r="AL14" s="1"/>
  <c r="AL29" s="1"/>
  <c r="AL431"/>
  <c r="AL15" s="1"/>
  <c r="AL30" s="1"/>
  <c r="AI431"/>
  <c r="AI15" s="1"/>
  <c r="AI30" s="1"/>
  <c r="AF430"/>
  <c r="AF14" s="1"/>
  <c r="AF29" s="1"/>
  <c r="AF431"/>
  <c r="AF15" s="1"/>
  <c r="AF30" s="1"/>
  <c r="AC430"/>
  <c r="AC14" s="1"/>
  <c r="AC29" s="1"/>
  <c r="AC431"/>
  <c r="AC15" s="1"/>
  <c r="AC30" s="1"/>
  <c r="AC10"/>
  <c r="AC526" s="1"/>
  <c r="Z430"/>
  <c r="Z14" s="1"/>
  <c r="Z29" s="1"/>
  <c r="Z12"/>
  <c r="Z527" s="1"/>
  <c r="U430"/>
  <c r="O430"/>
  <c r="M31"/>
  <c r="X40"/>
  <c r="X431" s="1"/>
  <c r="W41"/>
  <c r="W432" s="1"/>
  <c r="W16" s="1"/>
  <c r="W31" s="1"/>
  <c r="R39"/>
  <c r="O35"/>
  <c r="X39"/>
  <c r="L39"/>
  <c r="AC38"/>
  <c r="AC42"/>
  <c r="I39"/>
  <c r="AF38"/>
  <c r="AF427" s="1"/>
  <c r="AF42"/>
  <c r="AH42" s="1"/>
  <c r="W37"/>
  <c r="Y37" s="1"/>
  <c r="W42"/>
  <c r="L38"/>
  <c r="U36"/>
  <c r="U42"/>
  <c r="V42" s="1"/>
  <c r="AL38"/>
  <c r="AL42"/>
  <c r="AN42" s="1"/>
  <c r="Z37"/>
  <c r="Z425" s="1"/>
  <c r="Z42"/>
  <c r="R42"/>
  <c r="P28" l="1"/>
  <c r="AJ28"/>
  <c r="S427"/>
  <c r="R527"/>
  <c r="S527" s="1"/>
  <c r="O26"/>
  <c r="G174"/>
  <c r="T25"/>
  <c r="R35"/>
  <c r="R423" s="1"/>
  <c r="AA10"/>
  <c r="AA526" s="1"/>
  <c r="AA524" s="1"/>
  <c r="AB425"/>
  <c r="X26"/>
  <c r="X25" s="1"/>
  <c r="X525"/>
  <c r="X524" s="1"/>
  <c r="Z28"/>
  <c r="AC27"/>
  <c r="Z26"/>
  <c r="R26"/>
  <c r="S26" s="1"/>
  <c r="R525"/>
  <c r="AJ524"/>
  <c r="P527"/>
  <c r="AG28"/>
  <c r="AG424"/>
  <c r="AA26"/>
  <c r="AA25" s="1"/>
  <c r="AA35"/>
  <c r="AA423" s="1"/>
  <c r="AD35"/>
  <c r="AD423" s="1"/>
  <c r="AE37"/>
  <c r="AE425"/>
  <c r="AD10"/>
  <c r="AH37"/>
  <c r="L10"/>
  <c r="L526" s="1"/>
  <c r="F37"/>
  <c r="S37"/>
  <c r="E37"/>
  <c r="AI8"/>
  <c r="AI525" s="1"/>
  <c r="AI424"/>
  <c r="J425"/>
  <c r="F425"/>
  <c r="AH425"/>
  <c r="AG10"/>
  <c r="AG526" s="1"/>
  <c r="AC427"/>
  <c r="AE427" s="1"/>
  <c r="O25"/>
  <c r="AK10"/>
  <c r="AJ27"/>
  <c r="AK27" s="1"/>
  <c r="M525"/>
  <c r="L26"/>
  <c r="I27"/>
  <c r="S42"/>
  <c r="F42"/>
  <c r="R10"/>
  <c r="O524"/>
  <c r="P425"/>
  <c r="N10"/>
  <c r="N526" s="1"/>
  <c r="AB12"/>
  <c r="AB28" s="1"/>
  <c r="AB42"/>
  <c r="AE42"/>
  <c r="Y42"/>
  <c r="M8"/>
  <c r="AB37"/>
  <c r="AB527"/>
  <c r="AC529"/>
  <c r="AC528"/>
  <c r="AI529"/>
  <c r="AK526"/>
  <c r="W530"/>
  <c r="H528"/>
  <c r="Z528"/>
  <c r="AF529"/>
  <c r="AF528"/>
  <c r="AL529"/>
  <c r="AL528"/>
  <c r="I526"/>
  <c r="Q524"/>
  <c r="T524"/>
  <c r="AG423"/>
  <c r="O423"/>
  <c r="P423" s="1"/>
  <c r="P35"/>
  <c r="E41"/>
  <c r="I12"/>
  <c r="H16"/>
  <c r="H31" s="1"/>
  <c r="H10"/>
  <c r="F40"/>
  <c r="I430"/>
  <c r="F39"/>
  <c r="H15"/>
  <c r="H30" s="1"/>
  <c r="E431"/>
  <c r="I432"/>
  <c r="F41"/>
  <c r="I15"/>
  <c r="I529" s="1"/>
  <c r="F529" s="1"/>
  <c r="E430"/>
  <c r="E38"/>
  <c r="W425"/>
  <c r="AL427"/>
  <c r="AN427" s="1"/>
  <c r="AF10"/>
  <c r="AF526" s="1"/>
  <c r="U424"/>
  <c r="U8" s="1"/>
  <c r="L427"/>
  <c r="U427"/>
  <c r="V427" s="1"/>
  <c r="W12"/>
  <c r="W527" s="1"/>
  <c r="AI35"/>
  <c r="AI423" s="1"/>
  <c r="AM35"/>
  <c r="AM423" s="1"/>
  <c r="AK42"/>
  <c r="Q432"/>
  <c r="E432" s="1"/>
  <c r="Q35"/>
  <c r="Q423" s="1"/>
  <c r="X15"/>
  <c r="O14"/>
  <c r="U14"/>
  <c r="AA16"/>
  <c r="AI14"/>
  <c r="AI29" s="1"/>
  <c r="AJ8"/>
  <c r="AJ432"/>
  <c r="AA431"/>
  <c r="F431" s="1"/>
  <c r="AD432"/>
  <c r="AF12"/>
  <c r="AF527" s="1"/>
  <c r="Z10"/>
  <c r="Z526" s="1"/>
  <c r="X430"/>
  <c r="R430"/>
  <c r="L430"/>
  <c r="X35"/>
  <c r="AL35"/>
  <c r="AF35"/>
  <c r="AF423" s="1"/>
  <c r="AC35"/>
  <c r="AC423" s="1"/>
  <c r="Z35"/>
  <c r="Z423" s="1"/>
  <c r="U35"/>
  <c r="W35"/>
  <c r="W423" s="1"/>
  <c r="O7"/>
  <c r="L35"/>
  <c r="L423" s="1"/>
  <c r="N7" l="1"/>
  <c r="AC12"/>
  <c r="AC527" s="1"/>
  <c r="S423"/>
  <c r="U26"/>
  <c r="V26" s="1"/>
  <c r="U525"/>
  <c r="H27"/>
  <c r="J27" s="1"/>
  <c r="H526"/>
  <c r="J526" s="1"/>
  <c r="I28"/>
  <c r="J28" s="1"/>
  <c r="I527"/>
  <c r="AI26"/>
  <c r="L27"/>
  <c r="M27" s="1"/>
  <c r="AE10"/>
  <c r="AE27" s="1"/>
  <c r="AD526"/>
  <c r="AD524" s="1"/>
  <c r="AF28"/>
  <c r="AJ525"/>
  <c r="W28"/>
  <c r="P7"/>
  <c r="R27"/>
  <c r="S27" s="1"/>
  <c r="R526"/>
  <c r="W10"/>
  <c r="W526" s="1"/>
  <c r="Y425"/>
  <c r="AG27"/>
  <c r="AG8"/>
  <c r="AG525" s="1"/>
  <c r="AG524" s="1"/>
  <c r="I14"/>
  <c r="I528" s="1"/>
  <c r="F528" s="1"/>
  <c r="AH423"/>
  <c r="AD27"/>
  <c r="AD25" s="1"/>
  <c r="G37"/>
  <c r="R7"/>
  <c r="AL12"/>
  <c r="AL527" s="1"/>
  <c r="S10"/>
  <c r="AJ26"/>
  <c r="AJ25" s="1"/>
  <c r="E425"/>
  <c r="G425" s="1"/>
  <c r="M26"/>
  <c r="AB10"/>
  <c r="AB27" s="1"/>
  <c r="Z27"/>
  <c r="Z25" s="1"/>
  <c r="AH10"/>
  <c r="AH27" s="1"/>
  <c r="AF27"/>
  <c r="P526"/>
  <c r="N27"/>
  <c r="AH12"/>
  <c r="AF7"/>
  <c r="Y12"/>
  <c r="Y28" s="1"/>
  <c r="Y527"/>
  <c r="M526"/>
  <c r="X7"/>
  <c r="P10"/>
  <c r="L12"/>
  <c r="L527" s="1"/>
  <c r="E14"/>
  <c r="E29" s="1"/>
  <c r="AI528"/>
  <c r="E15"/>
  <c r="E30" s="1"/>
  <c r="H529"/>
  <c r="E529" s="1"/>
  <c r="J12"/>
  <c r="J10"/>
  <c r="AE527"/>
  <c r="AH527"/>
  <c r="H530"/>
  <c r="M423"/>
  <c r="M35"/>
  <c r="U423"/>
  <c r="V35"/>
  <c r="X423"/>
  <c r="Y35"/>
  <c r="AE35"/>
  <c r="AB35"/>
  <c r="AH427"/>
  <c r="AH35"/>
  <c r="S35"/>
  <c r="F427"/>
  <c r="AK35"/>
  <c r="I16"/>
  <c r="I530" s="1"/>
  <c r="F530" s="1"/>
  <c r="F432"/>
  <c r="F430"/>
  <c r="M10"/>
  <c r="AN425"/>
  <c r="AL10"/>
  <c r="AL526" s="1"/>
  <c r="AN35"/>
  <c r="AL423"/>
  <c r="AN423" s="1"/>
  <c r="U10"/>
  <c r="U526" s="1"/>
  <c r="AJ16"/>
  <c r="AJ7" s="1"/>
  <c r="Q16"/>
  <c r="Q31" s="1"/>
  <c r="Q25" s="1"/>
  <c r="R14"/>
  <c r="AI12"/>
  <c r="AI527" s="1"/>
  <c r="AK427"/>
  <c r="L14"/>
  <c r="X14"/>
  <c r="U12"/>
  <c r="U527" s="1"/>
  <c r="AD16"/>
  <c r="AA15"/>
  <c r="AA7" s="1"/>
  <c r="T7"/>
  <c r="M30"/>
  <c r="AK423"/>
  <c r="AC28" l="1"/>
  <c r="AC25" s="1"/>
  <c r="AE12"/>
  <c r="AE28" s="1"/>
  <c r="AG7"/>
  <c r="AH7" s="1"/>
  <c r="W7"/>
  <c r="Y7" s="1"/>
  <c r="AN12"/>
  <c r="AF25"/>
  <c r="W27"/>
  <c r="W25" s="1"/>
  <c r="Y10"/>
  <c r="Y27" s="1"/>
  <c r="Y25" s="1"/>
  <c r="R25"/>
  <c r="S25" s="1"/>
  <c r="U28"/>
  <c r="U27"/>
  <c r="V526"/>
  <c r="L28"/>
  <c r="L25" s="1"/>
  <c r="AG26"/>
  <c r="AG25" s="1"/>
  <c r="AI7"/>
  <c r="AK7" s="1"/>
  <c r="L7"/>
  <c r="AE526"/>
  <c r="AL27"/>
  <c r="AL28"/>
  <c r="AN28" s="1"/>
  <c r="AM26"/>
  <c r="AM25" s="1"/>
  <c r="J31"/>
  <c r="AM7"/>
  <c r="E528"/>
  <c r="AK12"/>
  <c r="AI28"/>
  <c r="F10"/>
  <c r="F27" s="1"/>
  <c r="P27"/>
  <c r="N25"/>
  <c r="P25" s="1"/>
  <c r="AC524"/>
  <c r="AE524" s="1"/>
  <c r="R524"/>
  <c r="S524" s="1"/>
  <c r="S526"/>
  <c r="U7"/>
  <c r="V7" s="1"/>
  <c r="V527"/>
  <c r="V10"/>
  <c r="V27" s="1"/>
  <c r="V12"/>
  <c r="V28" s="1"/>
  <c r="K427"/>
  <c r="M427" s="1"/>
  <c r="M53"/>
  <c r="E53"/>
  <c r="G53" s="1"/>
  <c r="AD7"/>
  <c r="E16"/>
  <c r="E31" s="1"/>
  <c r="Q530"/>
  <c r="E530" s="1"/>
  <c r="AH526"/>
  <c r="AF524"/>
  <c r="AH524" s="1"/>
  <c r="E10"/>
  <c r="N524"/>
  <c r="P524" s="1"/>
  <c r="J527"/>
  <c r="Y526"/>
  <c r="W524"/>
  <c r="Y524" s="1"/>
  <c r="AB526"/>
  <c r="Z524"/>
  <c r="AB524" s="1"/>
  <c r="E526"/>
  <c r="F14"/>
  <c r="F29" s="1"/>
  <c r="F15"/>
  <c r="F30" s="1"/>
  <c r="F16"/>
  <c r="F31" s="1"/>
  <c r="F12"/>
  <c r="F28" s="1"/>
  <c r="AN10"/>
  <c r="Q7"/>
  <c r="S7" s="1"/>
  <c r="M29"/>
  <c r="Z7"/>
  <c r="AL7"/>
  <c r="AC7"/>
  <c r="J29"/>
  <c r="I75"/>
  <c r="F75" s="1"/>
  <c r="E27" l="1"/>
  <c r="G27" s="1"/>
  <c r="U25"/>
  <c r="V25" s="1"/>
  <c r="AB7"/>
  <c r="AB25" s="1"/>
  <c r="AL25"/>
  <c r="AN25" s="1"/>
  <c r="AE7"/>
  <c r="AN27"/>
  <c r="F527"/>
  <c r="AN7"/>
  <c r="F526"/>
  <c r="G526" s="1"/>
  <c r="AK28"/>
  <c r="AI25"/>
  <c r="AK25" s="1"/>
  <c r="L524"/>
  <c r="U524"/>
  <c r="V524" s="1"/>
  <c r="K12"/>
  <c r="K527" s="1"/>
  <c r="E427"/>
  <c r="G427" s="1"/>
  <c r="G10"/>
  <c r="AK527"/>
  <c r="AI524"/>
  <c r="AK524" s="1"/>
  <c r="AN526"/>
  <c r="AL524"/>
  <c r="J30"/>
  <c r="K28" l="1"/>
  <c r="K25" s="1"/>
  <c r="M25" s="1"/>
  <c r="E12"/>
  <c r="G12" s="1"/>
  <c r="M527"/>
  <c r="M12"/>
  <c r="I49"/>
  <c r="I43"/>
  <c r="F43" s="1"/>
  <c r="M28" l="1"/>
  <c r="E28"/>
  <c r="G28" s="1"/>
  <c r="K524"/>
  <c r="M524" s="1"/>
  <c r="E527"/>
  <c r="G527" s="1"/>
  <c r="F49"/>
  <c r="I36"/>
  <c r="F36" s="1"/>
  <c r="I424" l="1"/>
  <c r="I35"/>
  <c r="F35" s="1"/>
  <c r="F424" l="1"/>
  <c r="I8"/>
  <c r="I26" s="1"/>
  <c r="I25" s="1"/>
  <c r="I423"/>
  <c r="I329" l="1"/>
  <c r="F423"/>
  <c r="F8"/>
  <c r="F26" s="1"/>
  <c r="I525"/>
  <c r="H75"/>
  <c r="E75" s="1"/>
  <c r="F25" l="1"/>
  <c r="I524"/>
  <c r="F525"/>
  <c r="F524" s="1"/>
  <c r="AV525" s="1"/>
  <c r="G75"/>
  <c r="H49" l="1"/>
  <c r="H43"/>
  <c r="E43" s="1"/>
  <c r="E49" l="1"/>
  <c r="G49" s="1"/>
  <c r="J49"/>
  <c r="H36"/>
  <c r="E36" s="1"/>
  <c r="H42"/>
  <c r="G50"/>
  <c r="E42" l="1"/>
  <c r="G42" s="1"/>
  <c r="J42"/>
  <c r="H424"/>
  <c r="H35"/>
  <c r="J35" s="1"/>
  <c r="E424" l="1"/>
  <c r="G424" s="1"/>
  <c r="E35"/>
  <c r="G35" s="1"/>
  <c r="H8"/>
  <c r="H525" s="1"/>
  <c r="I7"/>
  <c r="K7"/>
  <c r="M7" s="1"/>
  <c r="H423" l="1"/>
  <c r="H26"/>
  <c r="E8"/>
  <c r="G8" s="1"/>
  <c r="F7"/>
  <c r="H7"/>
  <c r="E7" s="1"/>
  <c r="J26"/>
  <c r="H329" l="1"/>
  <c r="J423"/>
  <c r="E423"/>
  <c r="G423" s="1"/>
  <c r="J7"/>
  <c r="G7"/>
  <c r="H25"/>
  <c r="E26"/>
  <c r="G26" s="1"/>
  <c r="E525"/>
  <c r="H524"/>
  <c r="J524" s="1"/>
  <c r="E25" l="1"/>
  <c r="G25" s="1"/>
  <c r="J25"/>
  <c r="E524"/>
  <c r="G525"/>
  <c r="G524" l="1"/>
  <c r="AW525" s="1"/>
  <c r="AU525"/>
</calcChain>
</file>

<file path=xl/comments1.xml><?xml version="1.0" encoding="utf-8"?>
<comments xmlns="http://schemas.openxmlformats.org/spreadsheetml/2006/main">
  <authors>
    <author xml:space="preserve"> Нестеренко ЮА</author>
  </authors>
  <commentList>
    <comment ref="I21" authorId="0">
      <text>
        <r>
          <rPr>
            <b/>
            <sz val="14"/>
            <color indexed="81"/>
            <rFont val="Tahoma"/>
            <family val="2"/>
            <charset val="204"/>
          </rPr>
          <t xml:space="preserve"> Нестеренко ЮА:</t>
        </r>
        <r>
          <rPr>
            <sz val="14"/>
            <color indexed="81"/>
            <rFont val="Tahoma"/>
            <family val="2"/>
            <charset val="204"/>
          </rPr>
          <t xml:space="preserve">
 тип средств 01.01.00+01.05.00+01.10.00+01.11.00)</t>
        </r>
      </text>
    </comment>
    <comment ref="L21" authorId="0">
      <text>
        <r>
          <rPr>
            <b/>
            <sz val="14"/>
            <color indexed="81"/>
            <rFont val="Tahoma"/>
            <family val="2"/>
            <charset val="204"/>
          </rPr>
          <t xml:space="preserve"> Нестеренко ЮА:</t>
        </r>
        <r>
          <rPr>
            <sz val="14"/>
            <color indexed="81"/>
            <rFont val="Tahoma"/>
            <family val="2"/>
            <charset val="204"/>
          </rPr>
          <t xml:space="preserve">
 тип средств 01.01.00+01.05.00+01.10.00+01.11.00)</t>
        </r>
      </text>
    </comment>
    <comment ref="O21" authorId="0">
      <text>
        <r>
          <rPr>
            <b/>
            <sz val="14"/>
            <color indexed="81"/>
            <rFont val="Tahoma"/>
            <family val="2"/>
            <charset val="204"/>
          </rPr>
          <t xml:space="preserve"> Нестеренко ЮА:</t>
        </r>
        <r>
          <rPr>
            <sz val="14"/>
            <color indexed="81"/>
            <rFont val="Tahoma"/>
            <family val="2"/>
            <charset val="204"/>
          </rPr>
          <t xml:space="preserve">
 тип средств 01.01.00+01.05.00+01.10.00+01.11.00)</t>
        </r>
      </text>
    </comment>
    <comment ref="R21" authorId="0">
      <text>
        <r>
          <rPr>
            <b/>
            <sz val="14"/>
            <color indexed="81"/>
            <rFont val="Tahoma"/>
            <family val="2"/>
            <charset val="204"/>
          </rPr>
          <t xml:space="preserve"> Нестеренко ЮА:</t>
        </r>
        <r>
          <rPr>
            <sz val="14"/>
            <color indexed="81"/>
            <rFont val="Tahoma"/>
            <family val="2"/>
            <charset val="204"/>
          </rPr>
          <t xml:space="preserve">
 тип средств 01.01.00+01.05.00+01.10.00+01.11.00)</t>
        </r>
      </text>
    </comment>
    <comment ref="U21" authorId="0">
      <text>
        <r>
          <rPr>
            <b/>
            <sz val="14"/>
            <color indexed="81"/>
            <rFont val="Tahoma"/>
            <family val="2"/>
            <charset val="204"/>
          </rPr>
          <t xml:space="preserve"> Нестеренко ЮА:</t>
        </r>
        <r>
          <rPr>
            <sz val="14"/>
            <color indexed="81"/>
            <rFont val="Tahoma"/>
            <family val="2"/>
            <charset val="204"/>
          </rPr>
          <t xml:space="preserve">
 тип средств 01.01.00+01.05.00+01.10.00+01.11.00)</t>
        </r>
      </text>
    </comment>
    <comment ref="X21" authorId="0">
      <text>
        <r>
          <rPr>
            <b/>
            <sz val="14"/>
            <color indexed="81"/>
            <rFont val="Tahoma"/>
            <family val="2"/>
            <charset val="204"/>
          </rPr>
          <t xml:space="preserve"> Нестеренко ЮА:</t>
        </r>
        <r>
          <rPr>
            <sz val="14"/>
            <color indexed="81"/>
            <rFont val="Tahoma"/>
            <family val="2"/>
            <charset val="204"/>
          </rPr>
          <t xml:space="preserve">
 тип средств 01.01.00+01.05.00+01.10.00+01.11.00)</t>
        </r>
      </text>
    </comment>
  </commentList>
</comments>
</file>

<file path=xl/sharedStrings.xml><?xml version="1.0" encoding="utf-8"?>
<sst xmlns="http://schemas.openxmlformats.org/spreadsheetml/2006/main" count="1539" uniqueCount="604">
  <si>
    <t>№ п/п</t>
  </si>
  <si>
    <t>1.1.</t>
  </si>
  <si>
    <t>бюджет автономного округа</t>
  </si>
  <si>
    <t>1.2.</t>
  </si>
  <si>
    <t>1.3.</t>
  </si>
  <si>
    <t>1.4.</t>
  </si>
  <si>
    <t>2.1.</t>
  </si>
  <si>
    <t>2.2.</t>
  </si>
  <si>
    <t>2.3.</t>
  </si>
  <si>
    <t>1.5.</t>
  </si>
  <si>
    <t>1.6.</t>
  </si>
  <si>
    <t>Комплектование музейных фондов</t>
  </si>
  <si>
    <t>1.9.</t>
  </si>
  <si>
    <t>Поддержка конференций российского и регионального значения</t>
  </si>
  <si>
    <t>2.4.</t>
  </si>
  <si>
    <t>2.5.</t>
  </si>
  <si>
    <t>3.1.</t>
  </si>
  <si>
    <t>январь</t>
  </si>
  <si>
    <t>февраль</t>
  </si>
  <si>
    <t>%</t>
  </si>
  <si>
    <t>план</t>
  </si>
  <si>
    <t>факт</t>
  </si>
  <si>
    <t>март</t>
  </si>
  <si>
    <t>1 квартал</t>
  </si>
  <si>
    <t>апрель</t>
  </si>
  <si>
    <t>май</t>
  </si>
  <si>
    <t>июнь</t>
  </si>
  <si>
    <t>1 полугодие</t>
  </si>
  <si>
    <t>июль</t>
  </si>
  <si>
    <t>август</t>
  </si>
  <si>
    <t>сентябрь</t>
  </si>
  <si>
    <t>9 месяцев</t>
  </si>
  <si>
    <t>октябрь</t>
  </si>
  <si>
    <t>ноябрь</t>
  </si>
  <si>
    <t>декабрь</t>
  </si>
  <si>
    <t>Всего по программе:</t>
  </si>
  <si>
    <t>в том числе:</t>
  </si>
  <si>
    <t>федеральный бюджет</t>
  </si>
  <si>
    <t>программа "Сотрудничество"</t>
  </si>
  <si>
    <t>Наименование программы</t>
  </si>
  <si>
    <t>Источники финансирования</t>
  </si>
  <si>
    <t>всего:</t>
  </si>
  <si>
    <t>Наименование показателей результатов</t>
  </si>
  <si>
    <t>внебюджетные источники</t>
  </si>
  <si>
    <t>местный бюджет</t>
  </si>
  <si>
    <t>Финансовые затраты на реализацию программы в 2012 году (тыс.рублей)</t>
  </si>
  <si>
    <t>Наименование мероприятий программы</t>
  </si>
  <si>
    <t>Исполнитель</t>
  </si>
  <si>
    <t>утвержденный план</t>
  </si>
  <si>
    <t>фактически профинансировано</t>
  </si>
  <si>
    <t>Причины отклонения плана от факта</t>
  </si>
  <si>
    <t>Приложение 2</t>
  </si>
  <si>
    <t>Наименование критерия / подкритерия</t>
  </si>
  <si>
    <t>Балл (0-10)</t>
  </si>
  <si>
    <t>Оценка по критерию / подкритерию</t>
  </si>
  <si>
    <t>Комментарии</t>
  </si>
  <si>
    <t>ИТОГО</t>
  </si>
  <si>
    <t>R=     "   "</t>
  </si>
  <si>
    <t>Отчет по оценке результативности и эффективности  целевой программы за 2012 год</t>
  </si>
  <si>
    <r>
      <t>Вес, Z</t>
    </r>
    <r>
      <rPr>
        <vertAlign val="subscript"/>
        <sz val="10"/>
        <color indexed="8"/>
        <rFont val="Times New Roman"/>
        <family val="1"/>
        <charset val="204"/>
      </rPr>
      <t>i</t>
    </r>
    <r>
      <rPr>
        <sz val="10"/>
        <color indexed="8"/>
        <rFont val="Times New Roman"/>
        <family val="1"/>
        <charset val="204"/>
      </rPr>
      <t>, z</t>
    </r>
    <r>
      <rPr>
        <vertAlign val="subscript"/>
        <sz val="10"/>
        <color indexed="8"/>
        <rFont val="Times New Roman"/>
        <family val="1"/>
        <charset val="204"/>
      </rPr>
      <t>ij</t>
    </r>
  </si>
  <si>
    <r>
      <t>K</t>
    </r>
    <r>
      <rPr>
        <b/>
        <vertAlign val="subscript"/>
        <sz val="10"/>
        <color indexed="8"/>
        <rFont val="Times New Roman"/>
        <family val="1"/>
        <charset val="204"/>
      </rPr>
      <t>1</t>
    </r>
    <r>
      <rPr>
        <b/>
        <sz val="10"/>
        <color indexed="8"/>
        <rFont val="Times New Roman"/>
        <family val="1"/>
        <charset val="204"/>
      </rPr>
      <t xml:space="preserve"> Соответствие ДЦП приоритетным направлениям, стратегическим приоритетам, целям социально-экономического развития Югры, законодательству и актуальность показателей целей ДЦП</t>
    </r>
  </si>
  <si>
    <r>
      <t>k</t>
    </r>
    <r>
      <rPr>
        <vertAlign val="subscript"/>
        <sz val="10"/>
        <color indexed="8"/>
        <rFont val="Times New Roman"/>
        <family val="1"/>
        <charset val="204"/>
      </rPr>
      <t>1.1</t>
    </r>
    <r>
      <rPr>
        <sz val="10"/>
        <color indexed="8"/>
        <rFont val="Times New Roman"/>
        <family val="1"/>
        <charset val="204"/>
      </rPr>
      <t xml:space="preserve"> Соответствие ДЦП приоритетным направлениям, стратегическим приоритетам, целям социально-экономического развития Югры до 2020 года, программам экономического и социального развития Югры, целям СБП, законодательству</t>
    </r>
  </si>
  <si>
    <r>
      <t>k</t>
    </r>
    <r>
      <rPr>
        <vertAlign val="subscript"/>
        <sz val="10"/>
        <color indexed="8"/>
        <rFont val="Times New Roman"/>
        <family val="1"/>
        <charset val="204"/>
      </rPr>
      <t>1.2</t>
    </r>
    <r>
      <rPr>
        <sz val="10"/>
        <color indexed="8"/>
        <rFont val="Times New Roman"/>
        <family val="1"/>
        <charset val="204"/>
      </rPr>
      <t xml:space="preserve"> Актуальность показателей достижения целей ДЦП</t>
    </r>
  </si>
  <si>
    <r>
      <t>K</t>
    </r>
    <r>
      <rPr>
        <b/>
        <vertAlign val="subscript"/>
        <sz val="10"/>
        <color indexed="8"/>
        <rFont val="Times New Roman"/>
        <family val="1"/>
        <charset val="204"/>
      </rPr>
      <t>2</t>
    </r>
    <r>
      <rPr>
        <b/>
        <sz val="10"/>
        <color indexed="8"/>
        <rFont val="Times New Roman"/>
        <family val="1"/>
        <charset val="204"/>
      </rPr>
      <t xml:space="preserve"> Адекватность и достаточность комплекса мероприятий ДЦП для достижения ее целей</t>
    </r>
  </si>
  <si>
    <r>
      <t>k</t>
    </r>
    <r>
      <rPr>
        <vertAlign val="subscript"/>
        <sz val="10"/>
        <color indexed="8"/>
        <rFont val="Times New Roman"/>
        <family val="1"/>
        <charset val="204"/>
      </rPr>
      <t>2.1</t>
    </r>
    <r>
      <rPr>
        <sz val="10"/>
        <color indexed="8"/>
        <rFont val="Times New Roman"/>
        <family val="1"/>
        <charset val="204"/>
      </rPr>
      <t xml:space="preserve"> Адекватность комплекса мероприятий ДЦП для достижения ее целей</t>
    </r>
  </si>
  <si>
    <r>
      <t>k</t>
    </r>
    <r>
      <rPr>
        <vertAlign val="subscript"/>
        <sz val="10"/>
        <color indexed="8"/>
        <rFont val="Times New Roman"/>
        <family val="1"/>
        <charset val="204"/>
      </rPr>
      <t>2.2</t>
    </r>
    <r>
      <rPr>
        <sz val="10"/>
        <color indexed="8"/>
        <rFont val="Times New Roman"/>
        <family val="1"/>
        <charset val="204"/>
      </rPr>
      <t xml:space="preserve"> Достаточность комплекса мероприятий ДЦП для достижения ее целей</t>
    </r>
  </si>
  <si>
    <r>
      <t>K</t>
    </r>
    <r>
      <rPr>
        <b/>
        <vertAlign val="subscript"/>
        <sz val="10"/>
        <color indexed="8"/>
        <rFont val="Times New Roman"/>
        <family val="1"/>
        <charset val="204"/>
      </rPr>
      <t>3</t>
    </r>
    <r>
      <rPr>
        <b/>
        <sz val="10"/>
        <color indexed="8"/>
        <rFont val="Times New Roman"/>
        <family val="1"/>
        <charset val="204"/>
      </rPr>
      <t xml:space="preserve"> Выполнение плановых объемов финансирования и привлечение дополнительных средств для реализации ДЦП</t>
    </r>
  </si>
  <si>
    <r>
      <t>k</t>
    </r>
    <r>
      <rPr>
        <vertAlign val="subscript"/>
        <sz val="10"/>
        <color indexed="8"/>
        <rFont val="Times New Roman"/>
        <family val="1"/>
        <charset val="204"/>
      </rPr>
      <t>3.1</t>
    </r>
    <r>
      <rPr>
        <sz val="10"/>
        <color indexed="8"/>
        <rFont val="Times New Roman"/>
        <family val="1"/>
        <charset val="204"/>
      </rPr>
      <t xml:space="preserve"> Отношение общего фактического объема финансирования ДЦП за прошедший период ее реализации к объему, предусмотренному в уточненном плане финансирования</t>
    </r>
  </si>
  <si>
    <r>
      <t>k</t>
    </r>
    <r>
      <rPr>
        <vertAlign val="subscript"/>
        <sz val="10"/>
        <color indexed="8"/>
        <rFont val="Times New Roman"/>
        <family val="1"/>
        <charset val="204"/>
      </rPr>
      <t>3.2</t>
    </r>
    <r>
      <rPr>
        <sz val="10"/>
        <color indexed="8"/>
        <rFont val="Times New Roman"/>
        <family val="1"/>
        <charset val="204"/>
      </rPr>
      <t xml:space="preserve"> Привлечение дополнительных средств для реализации ДЦП</t>
    </r>
  </si>
  <si>
    <r>
      <t>K</t>
    </r>
    <r>
      <rPr>
        <b/>
        <vertAlign val="subscript"/>
        <sz val="10"/>
        <color indexed="8"/>
        <rFont val="Times New Roman"/>
        <family val="1"/>
        <charset val="204"/>
      </rPr>
      <t>4</t>
    </r>
    <r>
      <rPr>
        <b/>
        <sz val="10"/>
        <color indexed="8"/>
        <rFont val="Times New Roman"/>
        <family val="1"/>
        <charset val="204"/>
      </rPr>
      <t xml:space="preserve"> Степень достижения целевых значений показателей целей ДЦП и выполнения ее мероприятий (результативность ДЦП)</t>
    </r>
  </si>
  <si>
    <r>
      <t>k</t>
    </r>
    <r>
      <rPr>
        <vertAlign val="subscript"/>
        <sz val="10"/>
        <rFont val="Times New Roman"/>
        <family val="1"/>
        <charset val="204"/>
      </rPr>
      <t>4.1</t>
    </r>
    <r>
      <rPr>
        <sz val="10"/>
        <rFont val="Times New Roman"/>
        <family val="1"/>
        <charset val="204"/>
      </rPr>
      <t xml:space="preserve"> Степень достижения целевых значений показателей целей ДЦП</t>
    </r>
  </si>
  <si>
    <r>
      <t>k</t>
    </r>
    <r>
      <rPr>
        <vertAlign val="subscript"/>
        <sz val="10"/>
        <color indexed="8"/>
        <rFont val="Times New Roman"/>
        <family val="1"/>
        <charset val="204"/>
      </rPr>
      <t>4.2</t>
    </r>
    <r>
      <rPr>
        <sz val="10"/>
        <color indexed="8"/>
        <rFont val="Times New Roman"/>
        <family val="1"/>
        <charset val="204"/>
      </rPr>
      <t xml:space="preserve"> Степень выполнения мероприятий ДЦП в отчетном году</t>
    </r>
  </si>
  <si>
    <r>
      <t>K</t>
    </r>
    <r>
      <rPr>
        <b/>
        <vertAlign val="subscript"/>
        <sz val="10"/>
        <color indexed="8"/>
        <rFont val="Times New Roman"/>
        <family val="1"/>
        <charset val="204"/>
      </rPr>
      <t>5</t>
    </r>
    <r>
      <rPr>
        <b/>
        <sz val="10"/>
        <color indexed="8"/>
        <rFont val="Times New Roman"/>
        <family val="1"/>
        <charset val="204"/>
      </rPr>
      <t xml:space="preserve"> Динамика показателей эффективности ДЦП</t>
    </r>
  </si>
  <si>
    <r>
      <t>k</t>
    </r>
    <r>
      <rPr>
        <vertAlign val="subscript"/>
        <sz val="10"/>
        <color indexed="8"/>
        <rFont val="Times New Roman"/>
        <family val="1"/>
        <charset val="204"/>
      </rPr>
      <t>5</t>
    </r>
    <r>
      <rPr>
        <sz val="10"/>
        <color indexed="8"/>
        <rFont val="Times New Roman"/>
        <family val="1"/>
        <charset val="204"/>
      </rPr>
      <t xml:space="preserve"> Динамика показателей эффективности ДЦП</t>
    </r>
  </si>
  <si>
    <r>
      <t>K</t>
    </r>
    <r>
      <rPr>
        <b/>
        <vertAlign val="subscript"/>
        <sz val="10"/>
        <color indexed="8"/>
        <rFont val="Times New Roman"/>
        <family val="1"/>
        <charset val="204"/>
      </rPr>
      <t>6</t>
    </r>
    <r>
      <rPr>
        <b/>
        <sz val="10"/>
        <color indexed="8"/>
        <rFont val="Times New Roman"/>
        <family val="1"/>
        <charset val="204"/>
      </rPr>
      <t xml:space="preserve"> Наличие идентификации негативных внешних факторов и рисков, мер смягчения их воздействия</t>
    </r>
  </si>
  <si>
    <r>
      <t>k</t>
    </r>
    <r>
      <rPr>
        <vertAlign val="subscript"/>
        <sz val="10"/>
        <color indexed="8"/>
        <rFont val="Times New Roman"/>
        <family val="1"/>
        <charset val="204"/>
      </rPr>
      <t>6.1</t>
    </r>
    <r>
      <rPr>
        <sz val="10"/>
        <color indexed="8"/>
        <rFont val="Times New Roman"/>
        <family val="1"/>
        <charset val="204"/>
      </rPr>
      <t xml:space="preserve"> Идентификация негативных внешних факторов и рисков</t>
    </r>
  </si>
  <si>
    <r>
      <t>k</t>
    </r>
    <r>
      <rPr>
        <vertAlign val="subscript"/>
        <sz val="10"/>
        <color indexed="8"/>
        <rFont val="Times New Roman"/>
        <family val="1"/>
        <charset val="204"/>
      </rPr>
      <t>6.2</t>
    </r>
    <r>
      <rPr>
        <sz val="10"/>
        <color indexed="8"/>
        <rFont val="Times New Roman"/>
        <family val="1"/>
        <charset val="204"/>
      </rPr>
      <t xml:space="preserve"> Принятие мер по смягчению воздействия негативных внешних факторов и рисков на ход реализации ДЦП</t>
    </r>
  </si>
  <si>
    <r>
      <t>K</t>
    </r>
    <r>
      <rPr>
        <b/>
        <vertAlign val="subscript"/>
        <sz val="10"/>
        <color indexed="8"/>
        <rFont val="Times New Roman"/>
        <family val="1"/>
        <charset val="204"/>
      </rPr>
      <t>7</t>
    </r>
    <r>
      <rPr>
        <b/>
        <sz val="10"/>
        <color indexed="8"/>
        <rFont val="Times New Roman"/>
        <family val="1"/>
        <charset val="204"/>
      </rPr>
      <t xml:space="preserve"> Количество изменений (корректировок), вносимых в действующую ДЦП в течение года</t>
    </r>
  </si>
  <si>
    <r>
      <t>k</t>
    </r>
    <r>
      <rPr>
        <vertAlign val="subscript"/>
        <sz val="10"/>
        <color indexed="8"/>
        <rFont val="Times New Roman"/>
        <family val="1"/>
        <charset val="204"/>
      </rPr>
      <t>7.1</t>
    </r>
    <r>
      <rPr>
        <sz val="10"/>
        <color indexed="8"/>
        <rFont val="Times New Roman"/>
        <family val="1"/>
        <charset val="204"/>
      </rPr>
      <t xml:space="preserve"> Количество изменений (корректировок), вносимых в действующую ДЦП в течение года</t>
    </r>
  </si>
  <si>
    <r>
      <t xml:space="preserve">1. </t>
    </r>
    <r>
      <rPr>
        <b/>
        <sz val="10"/>
        <color indexed="8"/>
        <rFont val="Times New Roman"/>
        <family val="1"/>
        <charset val="204"/>
      </rPr>
      <t>Пояснения к оценке:</t>
    </r>
    <r>
      <rPr>
        <sz val="10"/>
        <color indexed="8"/>
        <rFont val="Times New Roman"/>
        <family val="1"/>
        <charset val="204"/>
      </rPr>
      <t xml:space="preserve"> </t>
    </r>
  </si>
  <si>
    <r>
      <t xml:space="preserve">2. </t>
    </r>
    <r>
      <rPr>
        <b/>
        <sz val="10"/>
        <color indexed="8"/>
        <rFont val="Times New Roman"/>
        <family val="1"/>
        <charset val="204"/>
      </rPr>
      <t>Выводы</t>
    </r>
  </si>
  <si>
    <t>Результат реализации программы</t>
  </si>
  <si>
    <t>План реализации мероприятий целевой программы Ханты-Мансийского автономного округа - Югры "Информационное общество - Югра на 2011-2013 годы" на  2012 год</t>
  </si>
  <si>
    <t>Целевая программа Ханты-Мансийского автономного округа - Югры "Информационное общество - Югра на 2011-2013 годы"</t>
  </si>
  <si>
    <t>Задача 1. Управление развитием информационного общества и формированием электронного правительства</t>
  </si>
  <si>
    <t>Организация процессов управления и мониторинга развития информационного общества и электронного правительства в автономном округе (обеспечение управления проектами и мероприятиями, а также мониторинг, информационное, методическое и аналитическое сопровождение реализации основных направлений, разработка и сопровождение информационной системы для управления программой "Информационное общество - Югра на 2011-2013 годы")</t>
  </si>
  <si>
    <t>Подготовка и принятие законодательных и иных нормативных правовых актов и организационно-методических документов по вопросам развития информационного общества и формирования электронного правительства</t>
  </si>
  <si>
    <t>Проведение научно-практических конференций, семинаров, выставок и конкурсов, а также участие в международных, всероссийских, региональных конференциях, семинарах, выставках и конкурсах в сфере развития информационного общества и формирования электронного правительства</t>
  </si>
  <si>
    <t>Разработка информационно-аналитической системы «Учреждения социальной инфраструктуры Ханты-Мансийского автономного округа – Югры</t>
  </si>
  <si>
    <t>Задача 2. Формирование региональной телекоммуникационной инфраструктуры и обеспечение доступности населению современных информационно-коммуникационных услуг</t>
  </si>
  <si>
    <t>Развитие телекоммуникационной инфраструктуры широкополосного доступа в сеть Интернет населенных пунктов автономного округа</t>
  </si>
  <si>
    <t>Задача 3. Использование информационно-коммуникационных технологий в ситеме здравоохранения и социальной защиты населения</t>
  </si>
  <si>
    <t>Задача 4. Использование информационно-коммуникационных технологий для обеспечения безопасности жизнедеятельности населения</t>
  </si>
  <si>
    <t>Создание и развитие автоматизированной информационно-управляющей системы территориальной подсистемы Ханты-Мансийского автономного округа-Югры единой государственной системы предупреждения и ликвидации чрезвычайных ситуаций РФ в рамках антикризисного управления</t>
  </si>
  <si>
    <t>4.1.</t>
  </si>
  <si>
    <t>Задача 5. Использование информационно-коммуникационных технологий в культуре и системе культурного и гуманитарного просвещения</t>
  </si>
  <si>
    <t>5.1.</t>
  </si>
  <si>
    <t>Развитие цифрового контента и сохранение культурного наследия (в том числе перевод библиотечных, музейных и архивных фондов в электронный вид)</t>
  </si>
  <si>
    <t>5.2.</t>
  </si>
  <si>
    <t>Задача 6. Формирование электронного правительства</t>
  </si>
  <si>
    <t>6.1.1.</t>
  </si>
  <si>
    <t>6.1.2.</t>
  </si>
  <si>
    <t>Создание и развитие информационной системы мониторинга и анализа социально-экономического развития автономного округа</t>
  </si>
  <si>
    <t>6.1.3.</t>
  </si>
  <si>
    <t>Технологическое сопровождение функционирования информационной системы мониторинга и анализа социально-экономического развития автономного округа, в том числе поставка оборудования</t>
  </si>
  <si>
    <t>6.1.4.</t>
  </si>
  <si>
    <t>Использование электронного документооборота в деятельности органов государственной власти и муниципальных образований</t>
  </si>
  <si>
    <t>Модернизация, развитие и поддержка инфраструктуры для реализации проектов электронного правительства автономного округа</t>
  </si>
  <si>
    <t>6.1.5.</t>
  </si>
  <si>
    <t>6.1.6.</t>
  </si>
  <si>
    <t>Модернизация, развитие и поддержка корпоративной сети органов государственной власти Ханты-Мансийского автономного округа – Югры, в том числе включение в сеть 106 муниципальных образований</t>
  </si>
  <si>
    <t>6.1.7.</t>
  </si>
  <si>
    <t>Создание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t>
  </si>
  <si>
    <t>Обеспечение деятельности мировых судей автономного округа и реализация прав граждан при взаимодействии с судебной системой автономного округа</t>
  </si>
  <si>
    <t>6.1.8.</t>
  </si>
  <si>
    <t>6.1.9.</t>
  </si>
  <si>
    <t>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t>
  </si>
  <si>
    <t>6.2.</t>
  </si>
  <si>
    <t>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t>
  </si>
  <si>
    <t>Формирование информационных ресурсов и обеспечение доступа к ним с помощью интернет-сайтов, порталов и информационных систем</t>
  </si>
  <si>
    <t>6.3.</t>
  </si>
  <si>
    <t>6.4.</t>
  </si>
  <si>
    <t>Развитие системы информационно-аналитического обеспечения деятельности Губернатора Ханты-Мансийского автономного округа – Югры</t>
  </si>
  <si>
    <t>6.5.</t>
  </si>
  <si>
    <t>Развитие системы непрерывного обучения государственных гражданских и муниципальных служащих, работников бюджетной сферы в области информационных технологий</t>
  </si>
  <si>
    <t>6.6.</t>
  </si>
  <si>
    <t>Развитие и модернизация системы оказания государственных и муниципальных услуг в электронном виде</t>
  </si>
  <si>
    <t>6.7.</t>
  </si>
  <si>
    <t>Развитие сети многофункциональных центров предоставления государственных и муницыпальных услуг на территории автономного округа</t>
  </si>
  <si>
    <t>Организация предоставления услуг с использованием базы данных библиотечных, музейных и архивных фондов</t>
  </si>
  <si>
    <t>Целевая программа Ханты-Мансийского автономного округа - Югры:  "Информационное общество - Югра на 2011-2013 годы"</t>
  </si>
  <si>
    <t>Разработка ТЗ</t>
  </si>
  <si>
    <t>Разработка ТЗ, подготовка расчета начальной (максимальной) цены контракта</t>
  </si>
  <si>
    <t>Согласование с ДИТ ТЗ и  расчета начальной (максимальной) цены контракта, разработка проекта государственного контракта</t>
  </si>
  <si>
    <t>объявление открытого конкурса на выполнение работ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</si>
  <si>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 xml:space="preserve">заключение государственного контракта на выполнение работ </t>
  </si>
  <si>
    <t>Выполнение Исполнителем работ по государственного контракту</t>
  </si>
  <si>
    <t>Оплата работ по государственному контракту</t>
  </si>
  <si>
    <t xml:space="preserve">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</si>
  <si>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Подготовка технического задания на модернизацию Прикладного программного обеспечения Автоматизированной системы обработки информации</t>
  </si>
  <si>
    <t>Подготовка конкурсной документации</t>
  </si>
  <si>
    <t>Проведение торгов</t>
  </si>
  <si>
    <t>Контроль исполнения государственного контракта</t>
  </si>
  <si>
    <t>подготовка технических заданий</t>
  </si>
  <si>
    <t>согласование аукционной документации и проведение электронных торгов</t>
  </si>
  <si>
    <t>заключение государственных контрактов и их исполнение</t>
  </si>
  <si>
    <t>исполнение государственных контрактов</t>
  </si>
  <si>
    <t>приемка и оплата исполненных государственных контрактов</t>
  </si>
  <si>
    <t>подготовка и согласование технических заданий</t>
  </si>
  <si>
    <t xml:space="preserve"> участие на седьмой Всероссийской форум – выставке «ГОСЗАКАЗ – 2012». </t>
  </si>
  <si>
    <t>обучение заказчиков курсы повышения квалификации в сфере размещения электронных закупок:</t>
  </si>
  <si>
    <t xml:space="preserve">Семинар по развитию электронных закупок в автономном округе для 250 человек. </t>
  </si>
  <si>
    <t xml:space="preserve">Создание модуля предотвращения и выявления правонарушений и технической поддержке автоматизированной информационной системы "Государственный заказ" . </t>
  </si>
  <si>
    <t>Приобретение программного обеспечения и оборудования для модернизации автоматизированной информационной системы «Государственный заказ». Разработка и утверждение нормативных правовых актов и организационно-методических документов</t>
  </si>
  <si>
    <t>Создание и внедрение типового решения для регулярного проведения анализа и мониторинга финансового и социально-экономического состояния муниципального образования</t>
  </si>
  <si>
    <t>окончательный расчет по государственному контракту 2011 года</t>
  </si>
  <si>
    <t>разработка порядка выплаты субсидий муниципальным образованиям</t>
  </si>
  <si>
    <t>перечисление субсидий муниципальным образованиям</t>
  </si>
  <si>
    <t>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 Югры</t>
  </si>
  <si>
    <t xml:space="preserve">проведение конкурса </t>
  </si>
  <si>
    <t>заключение контракта на создание концепции развития инфраструктуры широкополосного доступа в сеть Интернет на территории автономного округа – Югры. координация выполнения государственного контракта по разработке Концепции</t>
  </si>
  <si>
    <t xml:space="preserve">координация выполнения государственного контракта по разработке Концепции. </t>
  </si>
  <si>
    <t>приемка работ.</t>
  </si>
  <si>
    <t>Технологическое обеспечение и развитие сегментов информационно-справочного Портала «Твой портал для жизни!»</t>
  </si>
  <si>
    <t xml:space="preserve">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</si>
  <si>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</si>
  <si>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</si>
  <si>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Объявление открытого конкурса на проведение технологических работ по сопровождению и развитию официального портала ОГВ</t>
  </si>
  <si>
    <t xml:space="preserve">Заключение контракта на проведение технологических работ по сопровождению и развитию официального портала ОГВ Аванс 30% </t>
  </si>
  <si>
    <t xml:space="preserve">Контроль за выполнением контракта на проведение технологических работ по сопровождению и развитию официального портала ОГВ </t>
  </si>
  <si>
    <t>Закрытие контракта по сопровождению и развитию официального портала ОГВ Оплата 70%</t>
  </si>
  <si>
    <t xml:space="preserve">Заключение государственного контракта на выполнение работ </t>
  </si>
  <si>
    <t>Создание 7 центров ощественного доступа с использованием стутниковых технологий</t>
  </si>
  <si>
    <t>Создано 7 центров общественного одоступа в труднодоступных населенных пунктах с использлованием спутникового оборудования</t>
  </si>
  <si>
    <t>Подготовка  конкурсной документации. Проведение торгов</t>
  </si>
  <si>
    <t>Контроль исполнения государственного контракта. Промежуточный отчет за месяц.</t>
  </si>
  <si>
    <t>Контроль исполнения государственного контракта. Промежуточный отчет за месяц. Прием и оплата работ по государственному контракту.</t>
  </si>
  <si>
    <t>Прием и оплата работ по государственному контракту</t>
  </si>
  <si>
    <t>Повышение компьютерной грамотности населения. Обучено 11 тыс. жителей автономного округа, в том числе работники бюджетной сферы</t>
  </si>
  <si>
    <t>Создание или модернизация 25 центров общественного доступа, в том числе 1 центр общественного доступа для слепых и слабовидящих</t>
  </si>
  <si>
    <t>Подготовка конкурскной документации.Объявление аукциона.</t>
  </si>
  <si>
    <t>Создано или модернизировано 12 центров общественного доступа</t>
  </si>
  <si>
    <t>Создано 37 центров общественного доступа, в том числе 1 центр общественного доступа для слепых и слабовидящих.</t>
  </si>
  <si>
    <t>создано  5 интернет-центров шахматного мастерства</t>
  </si>
  <si>
    <t>Создано 10 интернет-центров шажхматного мастерства</t>
  </si>
  <si>
    <t>Подготовка конкурсной документации. Проведение торгов</t>
  </si>
  <si>
    <t>Контроль исполнения государственного контракта. Промежуточный отчет за квартал.</t>
  </si>
  <si>
    <t>Контроль исполнения государственного контракта. Прием и оплата работ по государственному контракту.</t>
  </si>
  <si>
    <t>Обучение 400 государственных и муниципальных служащих</t>
  </si>
  <si>
    <t>1-я очередь ТИС Югры, включая ведомственный сегмент, готова к вводу в промышленную эксплуатацию. Внедрение 2-й очереди ТИС Югры в опытную эксплуатацию. Технический проект 3-й очереди ТИС Югры</t>
  </si>
  <si>
    <t>Заключение государственных контрактов на сопровождение системы, на выполнение работ по модернизации системы. Оплата аванса по государственным контрактам по сопровождению</t>
  </si>
  <si>
    <t>Выполнение работ по государственным контрактам.</t>
  </si>
  <si>
    <t>Выполнение  работ по государственным контрактам.</t>
  </si>
  <si>
    <t>Выполнение  работ по государственным контрактам. Оплата работ по государственному контракту на выполнение работ по развитию за 1 этап.</t>
  </si>
  <si>
    <t>Выполнение  работ по государственным контрактам. Оплата работ по государственному контракту по сопровождению за 1 этап. Оплата работ по государственному контракту на выполнение работ по развитию за 2 этап.</t>
  </si>
  <si>
    <t xml:space="preserve">Выполнение  работ по государственным контрактам. Оплата работ по государственному контракту на выполнение работ по развитию за 3 этап. </t>
  </si>
  <si>
    <t>Выполнение  работ по государственным контрактам. Оплата работ по государственному контракту по сопровождению за 2 этап. Оплата работ по государственному контракту на выполнение работ по развитию за 4 этап.</t>
  </si>
  <si>
    <t>Оплата работ по государственным контрактам по сопровождению. Оплата работ по государственному контракту на выполнение работ по развитию за 5 этап.</t>
  </si>
  <si>
    <t>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Ханты-Мансийского автономного округа – Югры</t>
  </si>
  <si>
    <t>Предоставление 156 государственных и муниципальных услуг в электронном виде</t>
  </si>
  <si>
    <t>подготовка технического задания на проведение аукциона в электронной форме</t>
  </si>
  <si>
    <t>согласование аукционой документации и передача в Департамент государственного заказа для размещения на сайте</t>
  </si>
  <si>
    <t>проведение аукциона в электронной форме</t>
  </si>
  <si>
    <t xml:space="preserve">заключение контракта </t>
  </si>
  <si>
    <t>проведение аукциона в электронной форме заключение контракта</t>
  </si>
  <si>
    <t>выполнение работ</t>
  </si>
  <si>
    <t>организация и проведение семинара для ОМСУ</t>
  </si>
  <si>
    <t>участие в международной выставке CeBIT, Ганновер</t>
  </si>
  <si>
    <t>участие в выставке "СвязьЭкспоком"</t>
  </si>
  <si>
    <t>участие в Тверском социально-экономическом Форуме "Информационное общество"</t>
  </si>
  <si>
    <t>участие  в выставке "Иннопром-2012", Екатеринбурн</t>
  </si>
  <si>
    <t>участие в выставке Softool, г. Москва</t>
  </si>
  <si>
    <t>Подготовка ТЗ на ЦУКС и ЕДДС (Сургут, Сургутский р-н, Ханты-Мансийск, Ханты-Мансийский р-н, Нефтеюганск)</t>
  </si>
  <si>
    <t>Подготовка ТЗ на ЦУКС и ЕДДС (Сургут, Сургутский р-н, Ханты-Мансийск, Ханты-Мансийский р-н, Нефтеюганск), госэкспертиза проектной документации</t>
  </si>
  <si>
    <t>Подготовка конкурсной документации на ЦУКС и ЕДДС (Сургут, Сургутский р-н, Ханты-Мансийск, Ханты-Мансийский р-н, Нефтеюганск)</t>
  </si>
  <si>
    <t>Приемка работ</t>
  </si>
  <si>
    <t xml:space="preserve">Консультант отдела финансово-экономического обеспечения
Раевская Алла Юрьевна
Тел.: 8 (3467) 39-22-31
</t>
  </si>
  <si>
    <t>Объявление открытого конкурса на предоставление услуг по информационному и аналитическому сопровождению программы</t>
  </si>
  <si>
    <t>Заключение контракта на предоставление услуг по информационному и аналитическому сопровождению программы и контроль за исполнением контракта</t>
  </si>
  <si>
    <t>Контроль за исполнением контракта на предоставление услуг по информационному и аналитическому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</si>
  <si>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</si>
  <si>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Контроль за исполнением контракта на предоставление услуг по информационномуи аналитическому сопровождению программы.</t>
  </si>
  <si>
    <t>Контроль за исполнением контракта на предоставление услуг по информационному и аналтическому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</si>
  <si>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 </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</si>
  <si>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</si>
  <si>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 xml:space="preserve">Оплата 25% по контракту на  предоставление услуг по информационному и аналитическому сопровождению программы </t>
  </si>
  <si>
    <t>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t>
  </si>
  <si>
    <t>Создание Территориальной информационной системы Югры и реализация государственных и муниципальных функций в электронном виде с ее использованием</t>
  </si>
  <si>
    <t>Развитие системы управления процессами закупок товаров,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t>
  </si>
  <si>
    <t>Создание условий для повышения компьютерной грамотности жителей автономного округа, в том числе работников бюджетной сферы и выпускников учреждений профессионального образования</t>
  </si>
  <si>
    <t>Развитие (создание новых и модернизация существующих) сети центров  общественного доступа к информации, государственным и муниципальным услугам, предоставляемым в электронной форме на территории автономного округа</t>
  </si>
  <si>
    <t>Развитие (создание новых и модернизация существующих) сети Интернет-центров шахматного мастерства на территории автономного округа</t>
  </si>
  <si>
    <t>Развитие и модернизация автоматизированной системы обработки информации в сфере социальной защиты населения автономного округа</t>
  </si>
  <si>
    <t>Контроль за исполнением контракта</t>
  </si>
  <si>
    <t>Заключение контракта</t>
  </si>
  <si>
    <t>Контроль за исполнением контракта с ОАО «Ростелеком» на оказание услуги комплексного сервиса по организации функционирования региональной инфраструктуры электронного правительства автономного округа – и обеспечение централизованной инфокоммуникационной поддержки процессов оказания государственных и муниципальных услуг</t>
  </si>
  <si>
    <t>Закрытие 1-го этапа</t>
  </si>
  <si>
    <t>Закрытие контракта</t>
  </si>
  <si>
    <t>Заключение очередного сервисного контракта</t>
  </si>
  <si>
    <t>Контроль за исполнением государственного контракта</t>
  </si>
  <si>
    <t>планируется сдача первого этапа работы до 30 марта 2012 года</t>
  </si>
  <si>
    <t>подготовка конкурсной документации</t>
  </si>
  <si>
    <t>подготовка конкурсной документации, объявление аукциона</t>
  </si>
  <si>
    <t>Подготовка  конкурсной документации</t>
  </si>
  <si>
    <t>подготовка конкурсной документации, проведение аукциона</t>
  </si>
  <si>
    <t>Подготовка документации. проведение торгов</t>
  </si>
  <si>
    <t>Подготовка документации</t>
  </si>
  <si>
    <t>контроль за исполнением контракта</t>
  </si>
  <si>
    <t>ежемесячный платех за аренду услуг связи</t>
  </si>
  <si>
    <t>30% от заключаемых контрактов в 1 кв.</t>
  </si>
  <si>
    <t>70% от заключаемых контрактов в 1 кв.</t>
  </si>
  <si>
    <t>30% от заключаемых контрактов по  подключению 106 МО</t>
  </si>
  <si>
    <t>поддержка функционирования межсетевых экранов, обеспечение антивируса</t>
  </si>
  <si>
    <t>защита от нежелательной почты</t>
  </si>
  <si>
    <t>70% от заключаемых контрактов по  подключению 106 МО</t>
  </si>
  <si>
    <t>Заместитель директора Департамента_________________________________Ю.И. Торгашин</t>
  </si>
  <si>
    <t>в том числе</t>
  </si>
  <si>
    <t>Показатели непосредственных результатов</t>
  </si>
  <si>
    <t xml:space="preserve">Показатели конечных результатов </t>
  </si>
  <si>
    <t>Всего</t>
  </si>
  <si>
    <t>Итого по подпрограмме 1</t>
  </si>
  <si>
    <t>Всего:</t>
  </si>
  <si>
    <t>1.1</t>
  </si>
  <si>
    <t>Ответственный исполнитель /соисполнитель</t>
  </si>
  <si>
    <t>Итого по подпрограмме 2</t>
  </si>
  <si>
    <t>фактически
профинансировано</t>
  </si>
  <si>
    <t>1.</t>
  </si>
  <si>
    <t>2.</t>
  </si>
  <si>
    <t>Информация о контрактной системе в сфере закупок:</t>
  </si>
  <si>
    <t xml:space="preserve">объем закупок, тыс. рублей  </t>
  </si>
  <si>
    <t>количество заявок, единиц</t>
  </si>
  <si>
    <t>объем не обеспеченных контрактами средств, тыс. рублей;                                                                                              причины отсутствия контрактных обязательств по ним</t>
  </si>
  <si>
    <t>3.</t>
  </si>
  <si>
    <t>Причины невыполнения программных мероприятий и отклонения фактически исполненных расходных обязательств над запланированными</t>
  </si>
  <si>
    <t>4.</t>
  </si>
  <si>
    <t>привлеченные средства</t>
  </si>
  <si>
    <t>Наименование мероприятий муниципальной программы*</t>
  </si>
  <si>
    <t>Всего по муниципальной программе</t>
  </si>
  <si>
    <t>и т.д.</t>
  </si>
  <si>
    <t>Всего по муниципальной программе (в разрезе исполнителей, соисполнителей):</t>
  </si>
  <si>
    <t>Базовый показатель на начало реализации муниципальной программы</t>
  </si>
  <si>
    <t>Результаты реализации муниципальной программы</t>
  </si>
  <si>
    <t xml:space="preserve">Наличие, объемы и состояние объектов незавершенного строительства, в том числе:
местный бюджет </t>
  </si>
  <si>
    <t>Причина отклонения плановых показателей от фактических</t>
  </si>
  <si>
    <t>бюджет района</t>
  </si>
  <si>
    <t xml:space="preserve">бюджет поселений </t>
  </si>
  <si>
    <t>Таблица 4</t>
  </si>
  <si>
    <t>Таблица 5</t>
  </si>
  <si>
    <t>наименование муниципальной программы</t>
  </si>
  <si>
    <r>
      <t xml:space="preserve">Пояснения к отчету о </t>
    </r>
    <r>
      <rPr>
        <b/>
        <sz val="14"/>
        <color indexed="8"/>
        <rFont val="Times New Roman"/>
        <family val="1"/>
        <charset val="204"/>
      </rPr>
      <t xml:space="preserve">ходе исполнения графика (сетевого графика) по реализации муниципальной программы </t>
    </r>
  </si>
  <si>
    <t>инвестиции в объекты муниципальной собственности (указать номера мероприятий, относящихся к указанным расходам)</t>
  </si>
  <si>
    <t>прочие расходы (указать номера мероприятий, относящихся к указанным расходам)</t>
  </si>
  <si>
    <t>в том числе безвозмездные поступления физических и юридических лиц</t>
  </si>
  <si>
    <t>сумма экономии по итогам закупок, предложения по перераспределению сэкономленных средств</t>
  </si>
  <si>
    <t>1.1.1</t>
  </si>
  <si>
    <t>Расчет и распределение дотации из бюджета муниципального района на выравнивание бюджетной обеспеченности поселений</t>
  </si>
  <si>
    <t>1.2</t>
  </si>
  <si>
    <t>Расчет и распределение по поселениям района дотации на поддержку мер по обеспечению сбалансированности местных бюджетов</t>
  </si>
  <si>
    <t>1.2.1</t>
  </si>
  <si>
    <t>1.2.2</t>
  </si>
  <si>
    <t>1.2.2.1</t>
  </si>
  <si>
    <t xml:space="preserve">Иные межбюджетные трансферты на содержание подъездных дорог (полномочия, делегированные районом поселениям)
</t>
  </si>
  <si>
    <t>1.2.2.2</t>
  </si>
  <si>
    <t>1.2.2.3</t>
  </si>
  <si>
    <t>1.2.3</t>
  </si>
  <si>
    <t>1.2.3.1</t>
  </si>
  <si>
    <t>1.2.3.2</t>
  </si>
  <si>
    <t>1.2.3.3</t>
  </si>
  <si>
    <t>1.2.3.4</t>
  </si>
  <si>
    <t>1.2.4.1</t>
  </si>
  <si>
    <t>1.2.4.2</t>
  </si>
  <si>
    <t>1.2.4.3</t>
  </si>
  <si>
    <t>1.2.4.4</t>
  </si>
  <si>
    <t>1.2.4.5</t>
  </si>
  <si>
    <t>1.2.4.6</t>
  </si>
  <si>
    <t>1.2.4.7</t>
  </si>
  <si>
    <t>Цель:Обеспечение эффективной финансовой поддержки городских и сельских поселений района.</t>
  </si>
  <si>
    <t xml:space="preserve">Задача 1.Оказание финансовой поддержки городским и сельским поселениям района для обеспечения равных условий для устойчивого исполнения расходных обязательств поселений и повышение качества управления муниципальными финансами в поселениях.
</t>
  </si>
  <si>
    <t xml:space="preserve">Подпрограмма 1. Создание условий для эффективного управления муниципальными финансами, повышения устойчивости бюджетов поселений Нижневартовского района.
</t>
  </si>
  <si>
    <t>1.3.1</t>
  </si>
  <si>
    <t>Цель: Обеспечение долгосрочной сбалансированности и устойчивости бюджета Нижневартовского района, повышение качества управления муниципальными финансами района</t>
  </si>
  <si>
    <t>Задача  Достижение долгосрочного устойчивого и экономически обоснованного соответствия расходных обязательств бюджета района источникам их финансового обеспечения, обеспечение условий для регулирования бюджетного процесса в районе и его совершенствования.</t>
  </si>
  <si>
    <t>Подпрограмма 2  Управление муниципальными финансами в Нижневартовском районе</t>
  </si>
  <si>
    <t>Долгосрочное бюджетное планирование</t>
  </si>
  <si>
    <t>Департамент финансов администрации района, структурные подразделения администрации района</t>
  </si>
  <si>
    <t>всего</t>
  </si>
  <si>
    <t>за счет финансирования основной деятельности ответственного исполнителя и соисполнителей муниципальной программы</t>
  </si>
  <si>
    <t>бюджет поселений</t>
  </si>
  <si>
    <t>иные внебюджетные источники</t>
  </si>
  <si>
    <t>2.1.1.</t>
  </si>
  <si>
    <t>Разработка Бюджетного прогноза Нижневартовского района на долгосрочный период</t>
  </si>
  <si>
    <t>х</t>
  </si>
  <si>
    <t>2.1.2.</t>
  </si>
  <si>
    <t>Формирование и утверждение «программного бюджета»</t>
  </si>
  <si>
    <t>2.1.3.</t>
  </si>
  <si>
    <t>Формирование муниципальных заданий на оказание муниципальных услуг (выполнение работ)</t>
  </si>
  <si>
    <t>Департамент финансов администрации района</t>
  </si>
  <si>
    <t>Управление резервными средствами бюджета Нижневартовского района</t>
  </si>
  <si>
    <t>2.3.1.</t>
  </si>
  <si>
    <t>Формирование Резервного фонда администрации района</t>
  </si>
  <si>
    <t>2.3.2.</t>
  </si>
  <si>
    <t>Формирование условно утверждаемых расходов</t>
  </si>
  <si>
    <t>2.3.3.</t>
  </si>
  <si>
    <t>Формирование резерва на исполнение Указов Президента Российской Федерации от 07.05.2012 года № 597, от 01.06.2012 № 761</t>
  </si>
  <si>
    <t>2.3.4.</t>
  </si>
  <si>
    <t>Формирование резерва на софинансирование государственных программ</t>
  </si>
  <si>
    <t>Эффективное управление муниципальным долгом</t>
  </si>
  <si>
    <t>2.4.1.</t>
  </si>
  <si>
    <t>Обслуживание муниципального долга района</t>
  </si>
  <si>
    <t>2.4.2.</t>
  </si>
  <si>
    <t>Планирование ассигнований по погашению и обслуживанию долговых обязательств района</t>
  </si>
  <si>
    <t>за счет финансирования основной деятельности ответственного исполнителя муниципальной программы</t>
  </si>
  <si>
    <t>2.4.3.</t>
  </si>
  <si>
    <t>Осуществление учета долговых обязательств района</t>
  </si>
  <si>
    <t>Реализация бюджетных мер принуждения</t>
  </si>
  <si>
    <t>2.5.1.</t>
  </si>
  <si>
    <t>Применение бюджетных мер принуждения за совершение бюджетного нарушения</t>
  </si>
  <si>
    <t>2.6.</t>
  </si>
  <si>
    <t>Повышение финансовой грамотности населения в Нижневартовском районе</t>
  </si>
  <si>
    <t>2.6.1.</t>
  </si>
  <si>
    <t>Обеспечение открытости и доступности для граждан и организаций информации о бюджетном процессе района путем размещения на официальном сайте администрации района «Бюджета для граждан», организации публичных слушаний по проекту бюджета района на очередной финансовый год и плановый период, по годовому отчету об исполнении бюджета района</t>
  </si>
  <si>
    <t>2.6.2.</t>
  </si>
  <si>
    <t>Участие во Всероссийской акции «Дни финансовой грамотности в учебных заведениях» (проведение «классных часов», лекций, заседаний, тренингов), проведение «Дня открытых дверей» в департаменте финансов администрации района</t>
  </si>
  <si>
    <t>2.5</t>
  </si>
  <si>
    <t>Выравнивание бюджетной обеспеченности поселений из районного фонда финансовой поддержки</t>
  </si>
  <si>
    <t>департамент финансов ад-министрации района</t>
  </si>
  <si>
    <t>Предоставление межбюджетных трансфертов бюджетам поселений района в иных случаях (на иные цели), в рамках муниципальных программ и ведомственных целевых программ района с целью финансового обеспечения расходных обязательств поселений при выполнении полномочий органов местного самоуправления поселений по вопросам местного значения в части конкретных мероприятий, в том числе:</t>
  </si>
  <si>
    <t>Наличие нормативных правовых актов района об утверждении порядка предоставления бюджетам поселений района:</t>
  </si>
  <si>
    <t>Количество поселений района оценка качества организации и осуществления бюджетного процесса, которых выше среднего показателя сложившегося по поселениям района</t>
  </si>
  <si>
    <t>5.</t>
  </si>
  <si>
    <t>6.</t>
  </si>
  <si>
    <t>Подпрограмма II. Управление муниципальными финансами в Нижневартовском районе</t>
  </si>
  <si>
    <t>7.</t>
  </si>
  <si>
    <t>8.</t>
  </si>
  <si>
    <t>9.</t>
  </si>
  <si>
    <t>Наличие результатов контроля учредителями муниципальных учреждений за исполнением муниципальных заданий на предоставление муниципальных услуг (выполнение работ) юридическим и физическим лицам</t>
  </si>
  <si>
    <t>10.</t>
  </si>
  <si>
    <t>11.</t>
  </si>
  <si>
    <t>Количество главных администраторов бюджетных средств, главных распорядителей средств бюджета района, имеющих оценку качества финансового менеджмента выше среднего уровня</t>
  </si>
  <si>
    <t>12.</t>
  </si>
  <si>
    <t xml:space="preserve">Формирование резервного фонда администрации района </t>
  </si>
  <si>
    <t>13.</t>
  </si>
  <si>
    <t xml:space="preserve">Формирование условно утвержденных расходов </t>
  </si>
  <si>
    <t>14.</t>
  </si>
  <si>
    <t>Соблюдение предельного объема муниципального внутреннего долга района, установленного нормативными правовыми актами района, тыс. рублей</t>
  </si>
  <si>
    <t>15.</t>
  </si>
  <si>
    <t xml:space="preserve">Процент исполнения бюджетных мер принуждения к нарушителям бюджетного законодательства Российской Федерации, иных нормативных правовых актов, регулирующих бюджетные правоотношения, % </t>
  </si>
  <si>
    <t>16.</t>
  </si>
  <si>
    <t xml:space="preserve">Доля размещенной в сети Интернет (на официальном сайте администрации района) информации и муниципальных правовых актов, регулирующих бюджетный процесс в районе, % </t>
  </si>
  <si>
    <t>17.</t>
  </si>
  <si>
    <t>Увеличение числа лиц, охваченных мероприятиями, направленными на повышение финансовой грамотности населения в районе, человек</t>
  </si>
  <si>
    <t xml:space="preserve">Подпрограмма I. Создание условий для эффективного управления муниципальными финансами, повышения 
устойчивости бюджетов поселений Нижневартовского района
</t>
  </si>
  <si>
    <t>Обеспечение прозрачности и объективности процедуры выравнивания бюджетной обеспеченности поселений района на основе единых методик (да/нет; 1,0)</t>
  </si>
  <si>
    <t>Отсутствие просроченной задолженности по выплате заработной платы и оплате коммунальных услуг (да/нет; 1,0)</t>
  </si>
  <si>
    <t>Средняя итоговая оценка качества организации и осуществления бюджетного процесса в поселениях  района не менее 28 баллов</t>
  </si>
  <si>
    <t>Своевременное перечисление финансовой помощи поселениям района (да/нет; 1,0)</t>
  </si>
  <si>
    <t>Качественное формирование проекта решения Думы района о бюджете на очередной финансовый год и плановый период и об отчете об исполнении бюджета района в соответствии с требованиями бюджетного законодательства, %</t>
  </si>
  <si>
    <t>Исполнение первоначальных плановых назначений по налоговым и неналоговым налогам, %</t>
  </si>
  <si>
    <t>Исполнение расходных обязательств района за отчетный финансовый год в размере не менее 90% от бюджетных ассигнований, утвержденных решением Думы района о бюджете, %</t>
  </si>
  <si>
    <t>Погашение долговых обязательств района в соответствии с Графиком погашения, %</t>
  </si>
  <si>
    <t>Размещение в сети Интернет расчетов по распределению:                                                                                                                                                                                                                      -дотаций на выравнивание бюджетной обеспеченности поселений района (да/нет; 1/0);                                                                                                                                                         -дотаций на поддержку мер по обеспечению сбалансированности бюджетов поселений района (да/нет; 1/0);                                                                        -дотаций на поддержку мер по обеспечению сбалансированности бюджетов поселений района (да/нет; 1/0);                                                                                                                                 -иных межбюджетных трансфертов из дорожного фонда района (да/нет; 1/0)</t>
  </si>
  <si>
    <t>не более 3% от общего объема расходов бюджета района</t>
  </si>
  <si>
    <t>&gt;= 100%</t>
  </si>
  <si>
    <t>&gt;= 90%</t>
  </si>
  <si>
    <t>Иные межбюджетные трансферты                          (на финансирование наказов избирателей депутатам Ханты-Мансийского автономного округа − Югры)</t>
  </si>
  <si>
    <t>Субвенции на осуществление федеральных полномочий по ЗАГС</t>
  </si>
  <si>
    <t>Предоставление межбюджетных трансфертов поселениям района из вышестоящих бюджетов, в том числе:</t>
  </si>
  <si>
    <t>Иные межбюджетные трансферты на дорожное хозяйство (полномочия, делегированные поселениями району)</t>
  </si>
  <si>
    <t>Повышение эффективности управления муниципальными финансами</t>
  </si>
  <si>
    <t xml:space="preserve">Ответственный исполнитель                                                                                                                                                                                                                                                                  (Департамент финансов администрации района)
</t>
  </si>
  <si>
    <t xml:space="preserve">Соисполнитель 1                                                                                                                                                                                                                                                                                                      (Отдел транспорта и связи администрации района)
</t>
  </si>
  <si>
    <t>Обеспечение сба-лансированности бюджетов поселений района, предоставление межбюджетных трансфертов на исполнение вопросов местного значения по-селений, для компенсации дополнительных расходов, возникших в результате решений, принятых органами власти другого уровня</t>
  </si>
  <si>
    <t>Процент отклонения фактического объема налоговых и неналоговых доходов бюджета района за отчетный год от первоначально утвержденного плана</t>
  </si>
  <si>
    <t>значение показателя определяется по итогам года</t>
  </si>
  <si>
    <t>Доля расходов бюджета района, формируемых в рамках муниципальных программ в общем объеме расходов бюджета района (за исключением расходов, осуществляемых за счет субсидий, предоставляемых в рамках государственных программ автономного округа и субвенций, предоставляемых из бюджета автономного округа)</t>
  </si>
  <si>
    <t>Доля главных распорядителей средств бюджета района и муниципальных об-разований района, представивших отчетность в сроки, установленные департаментом финансов администрации района</t>
  </si>
  <si>
    <t>Предоставление из муниципального дорожного фонда Нижневартовского района финансовой поддержки поселениям района для обеспечения расходов по самостоятельному исполнению вопросов местного значения поселений по дорожной деятельности, для обеспечения расходов на содержание подъездных автомобильных дорог района по передаваемым поселениям полномочиям, в том числе:</t>
  </si>
  <si>
    <t>1.2.3.5</t>
  </si>
  <si>
    <t xml:space="preserve">Соисполнитель 2                                                                                                                                                                                                                                                                                                           (Управление 
организации деятельности                                       
администрации района) </t>
  </si>
  <si>
    <t>Предоставление дотации на поощрение достижения высоких показателей качества организации и осуществления бюджетного процесса в поселениях района</t>
  </si>
  <si>
    <t>Исполнитель:</t>
  </si>
  <si>
    <t>1.2.3.6</t>
  </si>
  <si>
    <t xml:space="preserve">по муниципальной  программе «Управление в сфере муниципальных финансов в Нижневартовском районе на 2015–2020 годы» </t>
  </si>
  <si>
    <t>Иные межбюджетные трансферты (наказы избирателей)</t>
  </si>
  <si>
    <t>Показатель за 2016 год будет рассчитан в 3 квартале 2017 года</t>
  </si>
  <si>
    <t>и сводного планирования департамента финансов администрации Нижневартовского района</t>
  </si>
  <si>
    <t>1.2.4</t>
  </si>
  <si>
    <t>1.2.3.7</t>
  </si>
  <si>
    <t>Иные межбюджетные трансферты (из средств Правительства Тюменской области)</t>
  </si>
  <si>
    <t>1.2.3.8</t>
  </si>
  <si>
    <t>Иные межбюджетные трансферты (г.п. Излучинск на благоустройство)</t>
  </si>
  <si>
    <t>1.2.2.4</t>
  </si>
  <si>
    <t>Иные межбюджетные трансферты (с.п. Ваховск на ремонт шедов)</t>
  </si>
  <si>
    <t>Иные межбюджетные трансферты (с.п. Аган на ремонт печей в жилых домах)</t>
  </si>
  <si>
    <t>Исполнение составило в сумме 8 886,6тыс.рублей или 100%</t>
  </si>
  <si>
    <t>Иные межбюджетные трансферты (в рамках программы «Содействие занятости»)</t>
  </si>
  <si>
    <t xml:space="preserve">Из бюджета автономного округа перечислены средства на благоустройство  г.п. Излучинск  в сумме  4 448,0 тыс. рублей.  </t>
  </si>
  <si>
    <t>Исполнение составило в сумме 4 448,0 тыс. рублей или 100%.</t>
  </si>
  <si>
    <t>дотаций на поддержку мер по обеспечению сбалансированности местных бюджетов (да/нет; 1/0)</t>
  </si>
  <si>
    <t>иных межбюджетных трансфертов из дорожного фонда района (да/нет; 1/0)</t>
  </si>
  <si>
    <t>дотаций выделяемых на поощрение достижения высоких показателей качества организации и осуществления бюджетного процесса в поселениях района (да/нет; 1/0)</t>
  </si>
  <si>
    <t>Размещение в сети Интернет результатов мониторинга и оценки качества организации и осуществления бюджетного процесса в поселениях района, их рейтинга и распределение по ним дотаций (да/нет; 1/0)</t>
  </si>
  <si>
    <t>Своевременность перечисления межбюджетных трансфертов (включая субвенции, субсидии, иные межбюджетные трансферты из вышестоящих бюджетов) поселениям района (да/нет; 1/0)</t>
  </si>
  <si>
    <t>Отсутствие просроченной кредиторской задолженности в бюджетах поселений района по выплате заработной платы и оплате коммунальных услуг (да/нет; 1/0)</t>
  </si>
  <si>
    <t>Иные межбюджетные трансферты (городскому поселению Новоаганскна премирование победителей окружного конкурса "Лидеы туриндустрии Югры")</t>
  </si>
  <si>
    <t>Из бюджета района перечислено в сумме 616,6 тыс. рублей или 100%.</t>
  </si>
  <si>
    <t>на ремонт печей в жилых домах в с.п. Аган в сумме 616,6 тыс.рублей.</t>
  </si>
  <si>
    <t>Иные межбюджетные трансферты (городскому поселению Новоаганск  на благоуст-ройство тер-ритории дома-музея Вэллы Ю.К.)</t>
  </si>
  <si>
    <t>На благоустройство тер-ритории дома-музея Вэллы Ю.К. вг.п. Новоаганск всумме 912,9 тыс. рублей.</t>
  </si>
  <si>
    <t>Из бюджета района перечислено в сумме 912,9 или 100 %.</t>
  </si>
  <si>
    <t>Иные межбюджетные трансферты (городскому поселению Новоаганск  на снос десяти много-квартирных домов и од-ного одно-этажного дома в с. Варьеган и утилизацию строительного мусора)</t>
  </si>
  <si>
    <t>На снос десяти много-квартирных домов и од-ного одно-этажного дома в с. Варьеган и утилизацию строительного мусора в сумме 1 100,0 тыс. рублей.</t>
  </si>
  <si>
    <t>Из бюджета района перечислено в сумме 1 100,0 тыс.рублей или 100%.</t>
  </si>
  <si>
    <t xml:space="preserve">с.п. Ваховск на ремонт шедов в сумме 3 669,1 ты. рублей </t>
  </si>
  <si>
    <t>Из бюджета района перечислено в сумме 3 669,1 тыс. рублей.</t>
  </si>
  <si>
    <t xml:space="preserve">Количество выявленных нарушений бюджетного законодательства, соблюдение финансовой дисциплины </t>
  </si>
  <si>
    <t>Условно утвержденные расходы предусмотрены в бюджете района в соответствующих бюджетному кодексу РФ размерах, на  плановый период 2018 -2019 годах</t>
  </si>
  <si>
    <t>базовый показатель не определяется, расходы предусматриваются на плановый период, в процентах от объема бюджета</t>
  </si>
  <si>
    <t>_______</t>
  </si>
  <si>
    <t>Из бюджета автономного округа перечислены средства:                                                                                                                                                                                                                                    -на формирование резерва на исполнение Указов Президента Российской Федерации от 07.05.2012 года № 597, от 01.06.2012 № 761  в сумме 8 886,6 тыс.рублей</t>
  </si>
  <si>
    <t xml:space="preserve">Снос старого здания школы, расположенного по адресу с.п. Вата ул. Центральная, 15 </t>
  </si>
  <si>
    <t>Иные межбюджетные трансферты на содержание ОМС (на исполнение полномочий по содержанию подъездных дорог городских поселений Излучинск,Новоаганск, сельских поселений Аган,Ваховск)</t>
  </si>
  <si>
    <t>Иные межбюджетные трансферты на дорожное хозяйство (для исплнения полномочий поселением (на изготовление и монтаж сигнального освещения по типу Т7))</t>
  </si>
  <si>
    <t>Иные межбюджетные трансферты на дорожное хозяйство (для исполнения полномочий  поселением)</t>
  </si>
  <si>
    <t>Субвенции на осуществление полномочий по первичному воинскому учету на территориях, где отсутствуют военные комиссариаты</t>
  </si>
  <si>
    <t>Соисполнитель 5                                                                                                                                                                                                                                                                                                                    (Управление культуры администрации района)</t>
  </si>
  <si>
    <t>Соисполнитель 2                                                                                                                                                                                                                                                                                                         (Отдел по  жилищно-коммунальному хозяйству  и  строительству администрации района)</t>
  </si>
  <si>
    <t>Соисполнитель 3                                                                                                                                                                                                                                                                                                           (Управление культуры администрации района)</t>
  </si>
  <si>
    <t xml:space="preserve">Из бюджета автономного округа перечислена субвенция на осуществление федеральных полномочий по ЗАГС в сумме 306,3 тыс.рублей.                                                                                                                                                                                                                                                     </t>
  </si>
  <si>
    <t>Значение показателя на 2017 год</t>
  </si>
  <si>
    <t>7 000,0</t>
  </si>
  <si>
    <t>Исполнение составило в сумме 306,3 тыс.рублей или 100%, в том числе:</t>
  </si>
  <si>
    <t>-</t>
  </si>
  <si>
    <t>Результаты после 1 апреля.</t>
  </si>
  <si>
    <t>тел. 8 (3466) 49-87-45</t>
  </si>
  <si>
    <t>Всего перечислено по мероприятию в сумме 79,1 тыс. рублей или 100%.</t>
  </si>
  <si>
    <t>Иные межбюджетные трансферты (городскому поселению Новоаганска премирование победителей окружного конкурса "Лидеры туриндустрии Югры")</t>
  </si>
  <si>
    <t>Резерв на исполнение Указов Президента Российской Федерации от 07.05.2012 года № 597, от 01.06.2012 № 761</t>
  </si>
  <si>
    <t>не более 3% от общего объема расходов бюджета района на первый год планового периода в объеме не менее 2,5% от общего объема расходов бюджета района (без учета расходов бюджета, предусмотренных за счет межбюджетных трансфертов из других бюджетов бюджетной системы Российской Федерации, имеющих целевое назначение), на второй год планового периода не менее 5% от общего объема расходов бюджета района (без учета расходов бюджета, предусмотренных за счет межбюджетных трансфертов из других бюджетов бюджетной си-стемы Российской Федерации, имеющих целевое назначение)</t>
  </si>
  <si>
    <t>план
на 2017 год</t>
  </si>
  <si>
    <t>Ликвидация несанкциони-рованного места размещения древесных отходов в сельском поселе-нии Ларьяк</t>
  </si>
  <si>
    <t>Ликвидация несанкциони-рованного места размещения строительных отходов в районе полигона твердых бытовых отходов в городском по-селении Ново-аганск</t>
  </si>
  <si>
    <t>Ликвидация несанкциони-рованного места размещения твердых ком-мунальных от-ходов в город-ском поселе-нии Излучинск</t>
  </si>
  <si>
    <t xml:space="preserve">Ликвидация несанкциони-рованного места размещения строительных отходов после сноса ветхих строений  в сельском посе-лении Зайцева Речка  </t>
  </si>
  <si>
    <t>1.2.4.8</t>
  </si>
  <si>
    <t>Ликвидация несанкциони-рованного места размещения строительных отходов в сель-ском поселе-нии  Вата</t>
  </si>
  <si>
    <t>1.2.4.9</t>
  </si>
  <si>
    <t>1.2.4.10</t>
  </si>
  <si>
    <t>Ликвидация несанкциони-рованного места размещения крупногаба-ритных твердых комму-нальных отходов в с. Корли-ки</t>
  </si>
  <si>
    <t>1.2.4.11</t>
  </si>
  <si>
    <t>городскому по-селению Излу-чинск на ремонт памятни-ка в деревне Соснино</t>
  </si>
  <si>
    <t>1.2.4.12</t>
  </si>
  <si>
    <t>сельскому  по-селению Ларьяк  на снос жилых строений для завершения ликвидации деревни Пугъ-юг</t>
  </si>
  <si>
    <t>1.2.4.13</t>
  </si>
  <si>
    <t>1.2.4.14</t>
  </si>
  <si>
    <t>сельскому  по-селению Ларьяк  на ремонт памятника в деревне Чех-ломей</t>
  </si>
  <si>
    <t>сельскому  по-селению Ларьяк  на снос не-пригодного жилищного фонда в сель-ском поселе-нии Ларьяк и селе Корлики</t>
  </si>
  <si>
    <t>1.2.4.15</t>
  </si>
  <si>
    <t>сельскому  по-селению Зай-цева Речка на ремонт памят-ника в деревне Вампугол (53,1 тыс. руб.) и се-ле Былино                                         (9,7 тыс. руб-лей)</t>
  </si>
  <si>
    <t>Иные меж-бюджетные трансферты на выполнение работ по обу-стройству пе-шеходных пе-реходов на ав-томобильных дорогах общего пользования местного зна-чения в грани-цах поселения</t>
  </si>
  <si>
    <t>Директор департамента финансов: ___________Марина Александровна Синева</t>
  </si>
  <si>
    <t>Иные меж-бюджетные трансферты на содержание внутрипоселковых дорог деревень Соснино и Пасол</t>
  </si>
  <si>
    <t>Исполнение составило в сумме 4 500,0 тыс. рублей.</t>
  </si>
  <si>
    <t>Из бюджета района перечислено на ликвидацию несанкционированного места размещения строительных отходов в районе полигона твердых бытовых отходов в городском поселении Новоаганск в сумме 4 500,0 тыс. рублей.</t>
  </si>
  <si>
    <t>Из бюджета района перечислено на ликвидацию несанкционированного места размещения строительных отходов после сноса ветхих строений  в сельском посе-лении Зайцева Речка  в сумме 210,6 тыс. рублей.</t>
  </si>
  <si>
    <t>Исполнение составило в сумме 210,6 тыс. рублей.</t>
  </si>
  <si>
    <t>Из бюджета района перечислено на ликвидацию несанкционированного места размещения строительных и крупногабаритных твердых коммунальных отходов сельском поселении Аган  в сумме 160,0 тыс. рублей.</t>
  </si>
  <si>
    <t>Из бюджета района перечислено на ликвидацию несанкционированного места размещения строительных и крупногабаритных твердых коммунальных отходов сельском поселении Аган  в сумме 319,1 тыс. рублей.</t>
  </si>
  <si>
    <t>Из бюджета района перечислено на ликвидацию несанкционированного места размещения строительных и крупногабаритных твердых коммунальных отходов сельском поселении Аган  в сумме 180,0 тыс. рублей.</t>
  </si>
  <si>
    <t>Соисполнитель 3                                                                                                                                                                                                                                                                                                           (Управление экологии и природопьльзования администрации района)</t>
  </si>
  <si>
    <t>Директор департамента финансов:_____________ Синева Марина Александровна</t>
  </si>
  <si>
    <t>Директор департамента финансов __________________  Синева Марина Александровна</t>
  </si>
  <si>
    <t>Из федерального бюджета перечислены субвенции на осуществление полномочий по первичному воинскому учету на территориях, где отсутствуют военные комиссариаты в сумме                                                                                                                                                                                                                                                                            3 316,5 тыс. рублей.</t>
  </si>
  <si>
    <t>1.2.4.16</t>
  </si>
  <si>
    <t>1.2.4.17</t>
  </si>
  <si>
    <t>1.2.4.33</t>
  </si>
  <si>
    <t>Сельскому поселению Ваховск на ремонт полов в спортзале села Охтеурье</t>
  </si>
  <si>
    <t>Сельскому поселению Зайцева Речка на очистку строительного мусора территории, сносимых многоквартирных домов</t>
  </si>
  <si>
    <t>1.2.4.34</t>
  </si>
  <si>
    <t>1.2.4.35</t>
  </si>
  <si>
    <t>Сельскому поселению Зайцева Речка на ремонт печей</t>
  </si>
  <si>
    <t>Сельскому             поселению         Аган  на ремонт печного отопления в жилых помещениях по ул. Советская, д.31, кв.2-125 843,0  руб., ул. Советская д.19 - 120 826,0 руб., ул. Таежная, д.7 кв.2-137 997,0 руб., ул.Советская д.10 кв.2-129 230,0 руб.,  ул. Рыбников д.18 кв.2-125 843,0, Рыбников д.14 кв.1-125 843,0 руб</t>
  </si>
  <si>
    <t>Из федерального бюджета перечислены субвенции на осуществление полномочий по первичному воинскому учету на территориях, где отсутствуют военные комиссариаты в сумме 3 316,5 тыс. рублей или 79,7%.</t>
  </si>
  <si>
    <t>Исполнение 100%</t>
  </si>
  <si>
    <t>Перечислены в полном объемы иные межбюджетные трансферты на обустройство пешеходных переходов</t>
  </si>
  <si>
    <t>Иные межбюджетные трансферты на содержание внутрипоселковых дорог деревень Соснино и Пасол перечислены в полном объеме</t>
  </si>
  <si>
    <t xml:space="preserve">Начальник
отдела расходов бюджета департамента финансов администрации Нижневартовского района    </t>
  </si>
  <si>
    <t>тел. 8 (3466) 49-84-43</t>
  </si>
  <si>
    <t>Начальник отдела межбюджетых трансфертов и сводного планирования департамента финансов администрации Нижневартовского района</t>
  </si>
  <si>
    <t>Из бюджета района перечислены иные межбюджетные трансферты на содержание ОМС (на исполнение полномочий по содержанию подъездных дорог городских поселений Излучинск,Новоаганск, сельских поселений Аган,Ваховск) в сумме 178,7 тыс. рублей.</t>
  </si>
  <si>
    <t>Исполнение составило в сумме 178,7 тыс. рублей или 100%, в том числе:</t>
  </si>
  <si>
    <t>исполнение 100%</t>
  </si>
  <si>
    <t>исполнение по данному меропритятию 100%</t>
  </si>
  <si>
    <t xml:space="preserve">Дотация на поощрение достижения высоких показателей качества организации и осуществления бюджетного процесса в поселениях района предоставлена в полном объеме </t>
  </si>
  <si>
    <t>Исполнение по данному мероприятию 100%</t>
  </si>
  <si>
    <t>Исполнение составило в сумме 6 827,2 тыс. рублей или 76,8%, в том числе:</t>
  </si>
  <si>
    <t>Из бюджета округа перечислено на формирование резерва на исполнение Указов Президента Российской Федерации от 07.05.2012 года № 597, от 01.06.2012 № 761 в сумме 6 827,2 тыс. рублей.</t>
  </si>
  <si>
    <t>Из федерального бюджета перечислены субвенции на осуществление полномочий по первичному воинскому учету на территориях, где отсутствуют военные комиссариаты в сумме                                                                                                                                                                                                                                                                               3316,5 тыс. рублей или 80%.</t>
  </si>
  <si>
    <t>Иные межбюджетные трансферты на дорожное хозяйство (полномочия, делегированные поселениями району) в сумме  4 861,2 тыс. рублей</t>
  </si>
  <si>
    <t>Исполнение составило в сумме 3 316,5 тыс. рублей или 80%, в том числе:</t>
  </si>
  <si>
    <t>Исполнение составило в сумме 720,0 тыс.рублей или 100%</t>
  </si>
  <si>
    <t>Из бюджета района перечислено на ликвидацию несанкционированного места размещения древесных отходов в сельском поселении Ларьяк в сумме 720,0 тыс.рублей</t>
  </si>
  <si>
    <t>Ликвидация несанкциони-рованного места размещения строительных и крупногаба-ритных твердых комму-нальных отходов сельском поселении Аган</t>
  </si>
  <si>
    <t>Исполнение составило в сумме 160,0 тыс. рублей или 100%.</t>
  </si>
  <si>
    <t>Исполнение составило в сумме 319,1 тыс. рублей или 100%.</t>
  </si>
  <si>
    <t>Исполнение составило в сумме 180,0 тыс. рублей или 100%.</t>
  </si>
  <si>
    <t>городскому поселению Излучинск на ремонт памятника в деревне Соснино перечислены межбюджетные трансферты в полном объеме</t>
  </si>
  <si>
    <t>Межбюджетные трансферты перечислены в полном объеме сельскому  поселению Зайцева Речка на ремонт памятника в деревне Вампугол (53,1 тыс. руб.) и селе Былино  (9,7 тыс. рублей)</t>
  </si>
  <si>
    <t xml:space="preserve">Из бюджета  района поселениям района перечислено в сумме 4 861,2  тыс. рублей, или 79,1%.
</t>
  </si>
  <si>
    <t>Из федерального бюджета перечислены субвенции на осуществление полномочий по первичному воинскому учету на территориях, где отсутствуют военные комиссариаты в сумме  3 316,5 тыс. рублей.</t>
  </si>
  <si>
    <t>Исполнение составило в сумме 239,0 тыс. рублей.</t>
  </si>
  <si>
    <t>Из бюджета района перечислено на ликвидацию несанкционированного места размещения твердых коммунальных отходов в городском поселении Излучинск в сумме 239,0 тыс. рублей.</t>
  </si>
  <si>
    <t>сельскому  поселению Ларьяк  на ремонт памятника в деревне Чехломей перечислены межбюджетные трансферты в полном объеме</t>
  </si>
  <si>
    <t>департамент финансов ад-министрации района, отдел транспорта  и связи администрации района, отдел ЖКХ</t>
  </si>
  <si>
    <t xml:space="preserve">Заместитель начальника
отдела расходов бюджета департамента финансов администрации Нижневартовского района    </t>
  </si>
  <si>
    <t>Нестеренко Юлия Артемовна</t>
  </si>
  <si>
    <t>тел. 8 (3466) 49-86-48</t>
  </si>
  <si>
    <t xml:space="preserve">                                              ______________Нестеренко Юлия Артемовна</t>
  </si>
  <si>
    <t>тел. 8 (3466) 49-86-53</t>
  </si>
  <si>
    <t>График (сетевой график) реализации  муниципальной программы за октябрь 2017 года</t>
  </si>
  <si>
    <t>Иные межбюджетные трансферты (спонсорские) сельскому поселению Ваховск на благоустройство освещения детской игровой площадки в с.Охтеурье</t>
  </si>
  <si>
    <t>1.2.4.37</t>
  </si>
  <si>
    <t>Иные меж-бюджетные трансферты сельскому поселению Ларьяк на снос признанных непригодными для проживания жилых домов</t>
  </si>
  <si>
    <t>1.2.4.38</t>
  </si>
  <si>
    <t>Иные меж-бюджетные трансферты сельскому поселению Ларьяк  на приобретение материально-технических средств на организацию деятельности «МКУ Музея-усадьбы купца Кайдалова»</t>
  </si>
  <si>
    <t>1.2.4.39</t>
  </si>
  <si>
    <r>
      <t xml:space="preserve">Исполнение составило в сумме 138 370,0 тыс.рублей или 85%, в том числе:                                                                                                                                                                                                                                                                                                                                                                                                                                                                                                                                                                                                                                                                                                                                                                                                                                                                                                                                                                                                                                                                                                                                                                                                                                          </t>
    </r>
    <r>
      <rPr>
        <i/>
        <u/>
        <sz val="14"/>
        <rFont val="Times New Roman"/>
        <family val="1"/>
        <charset val="204"/>
      </rPr>
      <t/>
    </r>
  </si>
  <si>
    <t xml:space="preserve">Из бюджета автономного округа перечислена дотация на выравнивание бюджетной обеспеченности  поселениям района                                                                                 138 370,0  тыс.рублей.                                                                                                                                                                                                                                                               </t>
  </si>
  <si>
    <t>Исполнение составило в с 64,1 %, в том числе:</t>
  </si>
  <si>
    <r>
      <t xml:space="preserve">Исполнение 455 447,7  тыс.рублей, или 64,3 %, в том числе:                                                                                                                                                                                                                                                                                                                                    </t>
    </r>
    <r>
      <rPr>
        <u/>
        <sz val="14"/>
        <rFont val="Times New Roman"/>
        <family val="1"/>
        <charset val="204"/>
      </rPr>
      <t/>
    </r>
  </si>
  <si>
    <t xml:space="preserve">Из бюджета  района поселениям района перечислено в сумме 455 447,7 тыс. рублей, в том числе:                                                                                                                                                                                                                                                                                                                                                                                                                                                                                                                                                                                                        -дотация на поддержку мер по обеспечению сбалансированности бюджетов, которая направляется для  финансового обеспечения вопросов местного значения городских и сельских поселений района, исполняемых самостоятельно и решение вопросов местного значения поселений. Перечисление дотаций на обеспечение сбалансированности бюджетов бюджетам поселений осуществляется ежемесячно в пределах сумм, утвержденных решением о бюджете района для соответствующего городского и сельского поселения, входящего в состав Нижневартовского  района.                                                                                                                                                                 </t>
  </si>
  <si>
    <t xml:space="preserve">Из бюджета  района поселениям района перечислены иные межбюджетные трансферты на  исполнение полномочий по дорожному хозяйству в сумме 13 313,6 тыс. рублей.
</t>
  </si>
  <si>
    <t xml:space="preserve">Из бюджета  района поселениям района перечислено в сумме 13 313,6тыс. рублей, или 75,0 %.
</t>
  </si>
  <si>
    <t xml:space="preserve">Из бюджета  района поселениям района перечислены иные межбюджетные трансферты на содержание подъездных дорог (полномочия, делегированные районом поселениям) в сумме 7 965,0  тыс. рублей.
</t>
  </si>
  <si>
    <t xml:space="preserve">Из бюджета  района поселениям района перечислено в сумме 7 965,0 тыс. рублей, или 72,8%.
</t>
  </si>
  <si>
    <t xml:space="preserve">Из бюджета автономного округа перечислено в сумме 8 757,9 тыс. рублей или 77,7%, в том числе :                                                                                                                                                             -субвенция на осуществление федеральных полномочий по ЗАГС в сумме 306,3 тыс.рублей;                                                                                                                                                   -иные межбюджетные трансферты (в рамках программы «Содействие занятости») в сумме 1 624,4 тыс. рублей;                                                                                                             -на исполнение Указов Президента Российской Федерации от 07.05.2012 года № 597, от 01.06.2012 № 761 в сумме 6 827,2 тыс. рублей.                                                                                                                                                                                                                                 </t>
  </si>
  <si>
    <t>Исполнение составило в сумме 12 074,4 тыс. рублей или 79,1 %, в том числе:</t>
  </si>
  <si>
    <t>Из бюджета округа перечислены иные межбюджетные трансферты (в рамках программы «Содействие занятости») в сумме 1 624,4 тыс. рублей.</t>
  </si>
  <si>
    <t>Исполнение составило в сумме 1 624,4 тыс. рублей,или 85%.</t>
  </si>
  <si>
    <t>Из бюджета района перечислены иные межбюджетные трансферты за счет бюджета района 18 628,4 тыс.рублей или 98%</t>
  </si>
  <si>
    <t>Исполнение сотавило в сумме 18 707,5 тыс. рублей или 98%, в том числе:</t>
  </si>
  <si>
    <t xml:space="preserve">Из федерального бюджета:                                                                                                                                                                                                                                                                                                                               -перечислена субвенция на осуществление полномочий по первичному воинскому учету на территориях, где отсутствуют военные комиссариаты в сумме 3 316,5  тыс.рублей или 80%.                                                                                                                                          </t>
  </si>
  <si>
    <t xml:space="preserve">За счет средств бюджета автономного округа перечислено  поселениям                                                                                                                                                                                                                                                147 207,0 тыс. рублей или 80%, в том числе:                                                                                                                                                                                                                                                                                                                                                      -дотация на выравнивание бюджетной обеспеченности  поселениям района 138 370,1,0 тыс.рублей.                                                                                                                                      -субвенция на осуществление федеральных полномочий по ЗАГС в сумме 306,3 тыс. рублей;                                                                                                                                                        -иные межбюджетные трансферты (в рамках программы «Содействие занятости») в сумме 1 624,4тыс. рублей.                                                                                                           -на формирование резерва на исполнение Указов Президента Российской Федерации от 07.05.2012 года № 597, от 01.06.2012 № 761 в сумме 6 827,2 тыс. рублей.                                                                                                                                                                                                                                                                                                                                                               -городскому поселению Новоаганск перечислены иные межбюджетные трансферты (городскому поселению Новоаганска премирование победителей окружного конкурса "Лидеры туриндустрии Югры"  в сумме 79,1 тыс. рублей.                                                                                                                                                                                                                                                                                                         </t>
  </si>
  <si>
    <t>«Управление в сфере муниципальных финансов в Нижневартовском районе на 2015−2020 годы» за октябрь 2017 год</t>
  </si>
  <si>
    <r>
      <rPr>
        <b/>
        <sz val="14"/>
        <rFont val="Times New Roman"/>
        <family val="1"/>
        <charset val="204"/>
      </rPr>
      <t xml:space="preserve">Подпрограмма 1                                                                                                                                                                                 </t>
    </r>
    <r>
      <rPr>
        <sz val="14"/>
        <rFont val="Times New Roman"/>
        <family val="1"/>
        <charset val="204"/>
      </rPr>
      <t xml:space="preserve">                                                                                                                         </t>
    </r>
    <r>
      <rPr>
        <b/>
        <sz val="14"/>
        <rFont val="Times New Roman"/>
        <family val="1"/>
        <charset val="204"/>
      </rPr>
      <t xml:space="preserve">Из федерального бюджета перечислены субвенции на осуществление полномочий по первичному воинскому учету на территориях, где отсутствуют военные комиссариаты в сумме                                                                                                                                                                                                                                                                            3 316,5 тыс. рублей или 80,0%.                                                                                                                                                                                                                                                                                                                                                                                                                                                                                                                                                                                                                                                                                                                                                                                                                                                                                                                                                                                                                                                                                                                                                                                                                                                                                                                                                                                                                                                                                                                                                                                                                                                                                                                                                                                                                                                                                                                                                                                                                                                                                                                                                                                                                                                                                                                                                                                                                                                                      </t>
    </r>
  </si>
  <si>
    <t xml:space="preserve">Из бюджета  района перечислено 488 389,7 тыс.рублей или 65,4%, в том числе:                                                                                                                                                                                                                                                                                                                                                                                                                                                                                                                                                                                                        -поселениям района перечислена дотация на поддержку мер по обеспечению сбалансированности бюджетов  в сумме 455 447,7 тыс. рублей, которая направляется для  финансового обеспечения вопросов местного значения городских и сельских поселений района, исполняемых самостоятельно и решение вопросов местного значения поселений.                                                                                                                                                                                       -на содержание ОМС (на исполнение полномочий по содержанию подъездных дорог городских поселений Излучинск,Новоаганск, сельских поселений Аган,Ваховск) в сумме 178,7 тыс. рублей.                                                                                                                                                                                                                                                                    -на содержание подъездных дорог (полномочия, делегированные районом поселениям) в сумме                                                                                                                                 7965,0 тыс. рублей.
-иные МБТ целевого значения в сумме 19 937,1тыс. рублей;                                                                                                                                                                                                                                  -иные мбт на дорожное хозяйство (делегированные поселением району) в сумме 4 861,2 тыс. рублей.                                                                                                                                                                                                                                                </t>
  </si>
  <si>
    <t>Иные меж-бюджетные трансферты сельскому поселению Ларьяк  на ремонт отопительно-варочных печей в муниципальном жилом фонде с.Корлики</t>
  </si>
  <si>
    <t>1.2.4.40</t>
  </si>
  <si>
    <t>Иные меж-бюджетные трансферты (спонсорские)сельскому поселению Ларьяк на приобретение материально-технических средств на организацию деятельности "МКУ "Музея-усадьбы купца Кайдалова</t>
  </si>
  <si>
    <t xml:space="preserve">Исполнено по муниципальной программе в сумме 638 927,4 тыс. рублей или 55,5%, в том числе:                                                                                                                                                                                                                                    </t>
  </si>
  <si>
    <r>
      <t xml:space="preserve">Из бюджета автономного округа перечислено                                                                                                                                                                                                                                                      147 207,0  тыс. рублей или 76,0% , в том числе:                                                                                                                                                                                                                                                                                                                                                      </t>
    </r>
    <r>
      <rPr>
        <b/>
        <sz val="28"/>
        <rFont val="Times New Roman"/>
        <family val="1"/>
        <charset val="204"/>
      </rPr>
      <t xml:space="preserve">-дотация на выравнивание бюджетной обеспеченности  поселениям района 138 370,0 тыс.рублей. </t>
    </r>
    <r>
      <rPr>
        <b/>
        <sz val="28"/>
        <color rgb="FFFF0000"/>
        <rFont val="Times New Roman"/>
        <family val="1"/>
        <charset val="204"/>
      </rPr>
      <t xml:space="preserve">                                                                                                                                     </t>
    </r>
    <r>
      <rPr>
        <b/>
        <sz val="28"/>
        <rFont val="Times New Roman"/>
        <family val="1"/>
        <charset val="204"/>
      </rPr>
      <t xml:space="preserve">-субвенция на осуществление федеральных полномочий по ЗАГС в сумме 306,3 тыс. рублей;      </t>
    </r>
    <r>
      <rPr>
        <b/>
        <sz val="28"/>
        <color rgb="FFFF0000"/>
        <rFont val="Times New Roman"/>
        <family val="1"/>
        <charset val="204"/>
      </rPr>
      <t xml:space="preserve">                                                                                                                                                  </t>
    </r>
    <r>
      <rPr>
        <b/>
        <sz val="28"/>
        <rFont val="Times New Roman"/>
        <family val="1"/>
        <charset val="204"/>
      </rPr>
      <t xml:space="preserve">-иные межбюджетные трансферты (в рамках программы «Содействие занятости») в сумме 1 624,4 тыс. рублей.                                                                                                           -на исполнение Указов Президента Российской Федерации от 07.05.2012 года № 597, от 01.06.2012 № 761 в сумме 6 827,2  тыс. рублей.  </t>
    </r>
    <r>
      <rPr>
        <b/>
        <sz val="28"/>
        <color rgb="FFFF0000"/>
        <rFont val="Times New Roman"/>
        <family val="1"/>
        <charset val="204"/>
      </rPr>
      <t xml:space="preserve">                                                                                                                                                                                                                                                                                                                                                             </t>
    </r>
    <r>
      <rPr>
        <b/>
        <sz val="28"/>
        <rFont val="Times New Roman"/>
        <family val="1"/>
        <charset val="204"/>
      </rPr>
      <t xml:space="preserve">-городскому поселению Новоаганск перечислены иные межбюджетные трансферты (городскому поселению Новоаганска премирование победителей окружного конкурса "Лидеры туриндустрии Югры"  в сумме 79,1 тыс. рублей.                                                                                                                                                                                                                                                                                                         </t>
    </r>
  </si>
  <si>
    <t>Из бюджета  района перечислено 488 403,9 тыс.рублей или 51, 2%, в том числе:                                                                                                                                                                                                                                                                                                                                                                                                                                                                                                                                                                                                        -поселениям района перечислена дотация на поддержку мер по обеспечению сбалансированности бюджетов  в сумме 455 447,7 тыс. рублей, которая направляется для  финансового обеспечения вопросов местного значения городских и сельских поселений района, исполняемых самостоятельно и решение вопросов местного значения поселений.                                                                                                                                                                                       -на содержание ОМС (на исполнение полномочий по содержанию подъездных дорог городских поселений Излучинск,Новоаганск, сельских поселений Аган,Ваховск) в сумме 178,7 тыс. рублей.                                                                                                                                                                                                                                                                    -на содержание подъездных дорог (полномочия, делегированные районом поселениям) в сумме                                                                                                                                 7 965,0 тыс. рублей.
-иные МБТ целевого значения в сумме 18 341,7 тыс. рублей;                                                                                                                                                                                                           -иные мбт на дорожное хозяйство (делегированные поселением району) в сумме 4 861,2 тыс. рублей.                                                                                                                                                       Дотация на поощрение достижения высоких показателей качества организации и осуществления бюджетного процесса в поселениях района предоставлена в полном объеме 1 000,0 тыс.рублей.</t>
  </si>
  <si>
    <t xml:space="preserve">Из бюджета автономного округа перечислено в сумме                    8 837,0 тыс. рублей или 29,4%, в том числе:                                                                                                                                                            -субвенция на осуществление федеральных полномочий по ЗАГС в сумме 306,3 тыс. рублей;                                                                                                                                                        -иные межбюджетные трансферты (в рамках программы «Содействие занятости») в сумме  1 624,4 тыс. рублей.                                                                                                           - на исполнение Указов Президента Российской Федерации от 07.05.2012 года № 597, от 01.06.2012 № 761 в сумме 6 827,2 тыс. рублей.                                                                                                                                                                                                                                                                                                                                                                 -городскому поселению Новоаганск перечислены иные межбюджетные трансферты (городскому поселению Новоаганска премирование победителей окружного конкурса "Лидеры туриндустрии Югры"  в сумме 79,1 тыс. рублей.                                                                                                                                                                                                                                                                                                         </t>
  </si>
  <si>
    <t xml:space="preserve">Из бюджета  района поселениям района перечислено в сумме 487 401,5 тыс. рублей или 65,2%, в том числе:                                                                                                                                                                                                                                                                                                                                                                                                                                                                                                                                                                                                        -поселениям района перечислена дотация на поддержку мер по обеспечению сбалансированности бюджетов  в сумме 455 447,7 тыс. рублей, которая направляется для  финансового обеспечения вопросов местного значения городских и сельских поселений района, исполняемых самостоятельно и решение вопросов местного значения поселений.                                                                                                                                                                                       -на содержание ОМС (на исполнение полномочий по содержанию подъездных дорог городских поселений Излучинск,Новоаганск, сельских поселений Аган,Ваховск) в сумме 178,7 тыс. рублей.                                                                                                                                                                                                                                                                    -на содержание подъездных дорог (полномочия, делегированные районом поселениям) в сумме                                                                                                                                  7 965,0 тыс. рублей.
-иные МБТ целевого значения в сумме 18 341,7 тыс. рублей;                                                                                                                                                                                                           -иные мбт на дорожное хозяйство (делегированные поселением району) в сумме 4 861,2 тыс. рублей.                                                                                                                                                                                                                                                
                                                                                                  </t>
  </si>
  <si>
    <t xml:space="preserve"> Из бюджета автономного округа перечислено в сумме 79,1 тыс. рублей:                                                                                                                                                                                                                                                                   -городскому поселению Новоаганск перечислены иные межбюджетные трансферты (городскому поселению Новоаганскна премирование победителей окружного конкурса "Лидеры туриндустрии Югры".</t>
  </si>
  <si>
    <t xml:space="preserve">Исполнение 638 925 тыс. рублей или 67,5 %, в том числе:      </t>
  </si>
  <si>
    <t>Начальник отдела межбюджетных трансфертов</t>
  </si>
  <si>
    <t>Феоктистова Татьяна Павловна</t>
  </si>
  <si>
    <r>
      <t xml:space="preserve">Подпрограмма 2                                                                                                                                                                         </t>
    </r>
    <r>
      <rPr>
        <sz val="14"/>
        <color theme="1"/>
        <rFont val="Times New Roman"/>
        <family val="1"/>
        <charset val="204"/>
      </rPr>
      <t>2,4 тыс.рублей обслуживание муниципального долга района.</t>
    </r>
  </si>
  <si>
    <r>
      <rPr>
        <b/>
        <sz val="14"/>
        <rFont val="Times New Roman"/>
        <family val="1"/>
        <charset val="204"/>
      </rPr>
      <t xml:space="preserve">                                                                                                                                                                                                                                                                                                                                                                                                                                                                                                                                                                                                        Из бюджета  района перечислено 488 401,5 тыс.рублей или 65,2%, в том числе:                                                                                                                                                                                                                                                                                                                                                                                                                                                                                                                                                                                                        -поселениям района перечислена дотация на поддержку мер по обеспечению сбалансированности бюджетов  в сумме 455 459,5 тыс. рублей, которая направляется для  финансового обеспечения вопросов местного значения городских и сельских поселений района, исполняемых самостоятельно и решение вопросов местного значения поселений.                                                                                                                                                                                       -на содержание ОМС (на исполнение полномочий по содержанию подъездных дорог городских поселений Излучинск,Новоаганск, сельских поселений Аган,Ваховск) в сумме 178,7 тыс. рублей.                                                                                                                                                                                                                                                                    -на содержание подъездных дорог (полномочия, делегированные районом поселениям) в сумме                                                                                                                                 7965,0 тыс. рублей.
-иные МБТ целевого значения в сумме 19 937,1 тыс. рублей;                                                                                                                                                                                                                                  -иные мбт на дорожное хозяйство (делегированные поселением району) в сумме 4 861,2 тыс. рублей.  </t>
    </r>
    <r>
      <rPr>
        <sz val="14"/>
        <rFont val="Times New Roman"/>
        <family val="1"/>
        <charset val="204"/>
      </rPr>
      <t xml:space="preserve">
                                                                                                                                                                                                                                                                                      </t>
    </r>
  </si>
  <si>
    <t>Начальник  отдела межбюджетных трансфертов</t>
  </si>
  <si>
    <t>и сводного планирования департамнта финансов администрации Нижневартовского района_______________Феоктистова Татьяна Павловна</t>
  </si>
  <si>
    <t>Целевые показатели муниципальной программы «Управление в сфере муниципальных финансов в Нижневартовском районе на 2015−2020 годы» за октябрь 2017</t>
  </si>
  <si>
    <t xml:space="preserve">Из бюджета автономного округа перечислено                                                                                                                                                                                                                                                                                                                                                                                                                                                                                                  147 207,0 тыс. рублей или 80%, в том числе:                                                                                                                                                                                                                                                                                                                                                      -дотация на выравнивание бюджетной обеспеченности  поселениям района 138 370,1,0 тыс.рублей.                                                                                                                                      -субвенция на осуществление федеральных полномочий по ЗАГС в сумме 306,3 тыс. рублей;                                                                                                                                                        -иные межбюджетные трансферты (в рамках программы «Содействие занятости») в сумме 1 624,4тыс. рублей.                                                                                                                                                                       -на исполнение Указов Президента Российской Федерации от 07.05.2012 года № 597, от 01.06.2012 № 761 в сумме 6 827,2 тыс. рублей.                                                                                                                                                                                                                                                                                                                                                               -городскому поселению Новоаганск перечислены иные межбюджетные трансферты (городскому поселению Новоаганска премирование победителей окружного конкурса "Лидеры туриндустрии Югры"  в сумме 79,1 тыс. рублей.                                                                                                                                                                                                                                                                                                                                                                                                                                                                                                                                                                                                                          </t>
  </si>
</sst>
</file>

<file path=xl/styles.xml><?xml version="1.0" encoding="utf-8"?>
<styleSheet xmlns="http://schemas.openxmlformats.org/spreadsheetml/2006/main">
  <numFmts count="9">
    <numFmt numFmtId="41" formatCode="_-* #,##0_р_._-;\-* #,##0_р_._-;_-* &quot;-&quot;_р_._-;_-@_-"/>
    <numFmt numFmtId="43" formatCode="_-* #,##0.00_р_._-;\-* #,##0.00_р_._-;_-* &quot;-&quot;??_р_._-;_-@_-"/>
    <numFmt numFmtId="164" formatCode="_-* #,##0.00\ &quot;₽&quot;_-;\-* #,##0.00\ &quot;₽&quot;_-;_-* &quot;-&quot;??\ &quot;₽&quot;_-;_-@_-"/>
    <numFmt numFmtId="165" formatCode="0.0"/>
    <numFmt numFmtId="166" formatCode="#,##0.0"/>
    <numFmt numFmtId="167" formatCode="#,##0.0_ ;\-#,##0.0\ "/>
    <numFmt numFmtId="168" formatCode="#,##0.000"/>
    <numFmt numFmtId="169" formatCode="_-* #,##0.0_р_._-;\-* #,##0.0_р_._-;_-* &quot;-&quot;?_р_._-;_-@_-"/>
    <numFmt numFmtId="170" formatCode="0.0%"/>
  </numFmts>
  <fonts count="59">
    <font>
      <sz val="11"/>
      <color theme="1"/>
      <name val="Calibri"/>
      <family val="2"/>
      <charset val="204"/>
      <scheme val="minor"/>
    </font>
    <font>
      <b/>
      <sz val="10"/>
      <name val="Times New Roman"/>
      <family val="1"/>
      <charset val="204"/>
    </font>
    <font>
      <i/>
      <sz val="10"/>
      <name val="Times New Roman"/>
      <family val="1"/>
      <charset val="204"/>
    </font>
    <font>
      <sz val="10"/>
      <name val="Times New Roman"/>
      <family val="1"/>
      <charset val="204"/>
    </font>
    <font>
      <sz val="10"/>
      <color indexed="8"/>
      <name val="Times New Roman"/>
      <family val="1"/>
      <charset val="204"/>
    </font>
    <font>
      <b/>
      <sz val="10"/>
      <color indexed="8"/>
      <name val="Times New Roman"/>
      <family val="1"/>
      <charset val="204"/>
    </font>
    <font>
      <sz val="11"/>
      <name val="Times New Roman"/>
      <family val="1"/>
      <charset val="204"/>
    </font>
    <font>
      <vertAlign val="subscript"/>
      <sz val="10"/>
      <color indexed="8"/>
      <name val="Times New Roman"/>
      <family val="1"/>
      <charset val="204"/>
    </font>
    <font>
      <b/>
      <vertAlign val="subscript"/>
      <sz val="10"/>
      <color indexed="8"/>
      <name val="Times New Roman"/>
      <family val="1"/>
      <charset val="204"/>
    </font>
    <font>
      <vertAlign val="subscript"/>
      <sz val="10"/>
      <name val="Times New Roman"/>
      <family val="1"/>
      <charset val="204"/>
    </font>
    <font>
      <sz val="8"/>
      <name val="Times New Roman"/>
      <family val="1"/>
      <charset val="204"/>
    </font>
    <font>
      <sz val="8"/>
      <name val="Aharoni"/>
      <charset val="177"/>
    </font>
    <font>
      <sz val="8.3000000000000007"/>
      <name val="Times New Roman"/>
      <family val="1"/>
      <charset val="204"/>
    </font>
    <font>
      <sz val="11"/>
      <color theme="1"/>
      <name val="Calibri"/>
      <family val="2"/>
      <charset val="204"/>
      <scheme val="minor"/>
    </font>
    <font>
      <sz val="11"/>
      <color theme="1"/>
      <name val="Calibri"/>
      <family val="2"/>
      <scheme val="minor"/>
    </font>
    <font>
      <sz val="11"/>
      <color theme="1"/>
      <name val="Times New Roman"/>
      <family val="1"/>
      <charset val="204"/>
    </font>
    <font>
      <sz val="10"/>
      <color theme="1"/>
      <name val="Times New Roman"/>
      <family val="1"/>
      <charset val="204"/>
    </font>
    <font>
      <b/>
      <sz val="8"/>
      <name val="Times New Roman"/>
      <family val="1"/>
      <charset val="204"/>
    </font>
    <font>
      <b/>
      <sz val="12"/>
      <name val="Times New Roman"/>
      <family val="1"/>
      <charset val="204"/>
    </font>
    <font>
      <sz val="12"/>
      <name val="Times New Roman"/>
      <family val="1"/>
      <charset val="204"/>
    </font>
    <font>
      <sz val="14"/>
      <name val="Times New Roman"/>
      <family val="1"/>
      <charset val="204"/>
    </font>
    <font>
      <sz val="12"/>
      <color theme="1"/>
      <name val="Times New Roman"/>
      <family val="1"/>
      <charset val="204"/>
    </font>
    <font>
      <sz val="14"/>
      <color theme="1"/>
      <name val="Times New Roman"/>
      <family val="1"/>
      <charset val="204"/>
    </font>
    <font>
      <b/>
      <sz val="14"/>
      <name val="Times New Roman"/>
      <family val="1"/>
      <charset val="204"/>
    </font>
    <font>
      <b/>
      <sz val="14"/>
      <color theme="1"/>
      <name val="Times New Roman"/>
      <family val="1"/>
      <charset val="204"/>
    </font>
    <font>
      <b/>
      <sz val="14"/>
      <color indexed="8"/>
      <name val="Times New Roman"/>
      <family val="1"/>
      <charset val="204"/>
    </font>
    <font>
      <sz val="16"/>
      <name val="Times New Roman"/>
      <family val="1"/>
      <charset val="204"/>
    </font>
    <font>
      <b/>
      <sz val="16"/>
      <name val="Times New Roman"/>
      <family val="1"/>
      <charset val="204"/>
    </font>
    <font>
      <sz val="16"/>
      <color theme="1"/>
      <name val="Times New Roman"/>
      <family val="1"/>
      <charset val="204"/>
    </font>
    <font>
      <i/>
      <u/>
      <sz val="14"/>
      <name val="Times New Roman"/>
      <family val="1"/>
      <charset val="204"/>
    </font>
    <font>
      <u/>
      <sz val="14"/>
      <name val="Times New Roman"/>
      <family val="1"/>
      <charset val="204"/>
    </font>
    <font>
      <sz val="18"/>
      <name val="Times New Roman"/>
      <family val="1"/>
      <charset val="204"/>
    </font>
    <font>
      <b/>
      <u/>
      <sz val="16"/>
      <name val="Times New Roman"/>
      <family val="1"/>
      <charset val="204"/>
    </font>
    <font>
      <b/>
      <sz val="28"/>
      <color theme="1"/>
      <name val="Times New Roman"/>
      <family val="1"/>
      <charset val="204"/>
    </font>
    <font>
      <sz val="28"/>
      <name val="Times New Roman"/>
      <family val="1"/>
      <charset val="204"/>
    </font>
    <font>
      <sz val="28"/>
      <color theme="1"/>
      <name val="Times New Roman"/>
      <family val="1"/>
      <charset val="204"/>
    </font>
    <font>
      <b/>
      <sz val="26"/>
      <name val="Times New Roman"/>
      <family val="1"/>
      <charset val="204"/>
    </font>
    <font>
      <sz val="26"/>
      <name val="Times New Roman"/>
      <family val="1"/>
      <charset val="204"/>
    </font>
    <font>
      <sz val="26"/>
      <color theme="1"/>
      <name val="Times New Roman"/>
      <family val="1"/>
      <charset val="204"/>
    </font>
    <font>
      <b/>
      <sz val="26"/>
      <color theme="1"/>
      <name val="Calibri"/>
      <family val="2"/>
      <charset val="204"/>
      <scheme val="minor"/>
    </font>
    <font>
      <b/>
      <sz val="36"/>
      <name val="Times New Roman"/>
      <family val="1"/>
      <charset val="204"/>
    </font>
    <font>
      <sz val="36"/>
      <name val="Times New Roman"/>
      <family val="1"/>
      <charset val="204"/>
    </font>
    <font>
      <sz val="36"/>
      <color theme="1"/>
      <name val="Times New Roman"/>
      <family val="1"/>
      <charset val="204"/>
    </font>
    <font>
      <b/>
      <sz val="26"/>
      <color rgb="FF00B050"/>
      <name val="Times New Roman"/>
      <family val="1"/>
      <charset val="204"/>
    </font>
    <font>
      <sz val="10"/>
      <color rgb="FF00B050"/>
      <name val="Times New Roman"/>
      <family val="1"/>
      <charset val="204"/>
    </font>
    <font>
      <b/>
      <sz val="28"/>
      <name val="Times New Roman"/>
      <family val="1"/>
      <charset val="204"/>
    </font>
    <font>
      <b/>
      <i/>
      <sz val="26"/>
      <name val="Times New Roman"/>
      <family val="1"/>
      <charset val="204"/>
    </font>
    <font>
      <b/>
      <sz val="26"/>
      <name val="Calibri"/>
      <family val="2"/>
      <charset val="204"/>
      <scheme val="minor"/>
    </font>
    <font>
      <b/>
      <i/>
      <sz val="28"/>
      <name val="Times New Roman"/>
      <family val="1"/>
      <charset val="204"/>
    </font>
    <font>
      <b/>
      <sz val="14"/>
      <color indexed="81"/>
      <name val="Tahoma"/>
      <family val="2"/>
      <charset val="204"/>
    </font>
    <font>
      <sz val="14"/>
      <color indexed="81"/>
      <name val="Tahoma"/>
      <family val="2"/>
      <charset val="204"/>
    </font>
    <font>
      <sz val="24"/>
      <color rgb="FF00B050"/>
      <name val="Times New Roman"/>
      <family val="1"/>
      <charset val="204"/>
    </font>
    <font>
      <b/>
      <sz val="26"/>
      <color theme="1"/>
      <name val="Times New Roman"/>
      <family val="1"/>
      <charset val="204"/>
    </font>
    <font>
      <b/>
      <sz val="36"/>
      <color theme="1"/>
      <name val="Times New Roman"/>
      <family val="1"/>
      <charset val="204"/>
    </font>
    <font>
      <sz val="20"/>
      <color theme="1"/>
      <name val="Times New Roman"/>
      <family val="1"/>
      <charset val="204"/>
    </font>
    <font>
      <sz val="20"/>
      <name val="Times New Roman"/>
      <family val="1"/>
      <charset val="204"/>
    </font>
    <font>
      <b/>
      <sz val="20"/>
      <name val="Times New Roman"/>
      <family val="1"/>
      <charset val="204"/>
    </font>
    <font>
      <b/>
      <sz val="28"/>
      <color rgb="FFFF0000"/>
      <name val="Times New Roman"/>
      <family val="1"/>
      <charset val="204"/>
    </font>
    <font>
      <sz val="26"/>
      <color theme="1"/>
      <name val="Calibri"/>
      <family val="2"/>
      <charset val="204"/>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dotted">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4">
    <xf numFmtId="0" fontId="0" fillId="0" borderId="0"/>
    <xf numFmtId="0" fontId="14" fillId="0" borderId="0"/>
    <xf numFmtId="43" fontId="13" fillId="0" borderId="0" applyFont="0" applyFill="0" applyBorder="0" applyAlignment="0" applyProtection="0"/>
    <xf numFmtId="164" fontId="13" fillId="0" borderId="0" applyFont="0" applyFill="0" applyBorder="0" applyAlignment="0" applyProtection="0"/>
  </cellStyleXfs>
  <cellXfs count="923">
    <xf numFmtId="0" fontId="0" fillId="0" borderId="0" xfId="0"/>
    <xf numFmtId="0" fontId="15" fillId="0" borderId="0" xfId="0" applyFont="1" applyAlignment="1" applyProtection="1">
      <alignment vertical="center"/>
      <protection hidden="1"/>
    </xf>
    <xf numFmtId="165" fontId="16" fillId="0" borderId="1" xfId="0" applyNumberFormat="1" applyFont="1" applyBorder="1" applyAlignment="1" applyProtection="1">
      <alignment horizontal="center" vertical="top" wrapText="1"/>
      <protection hidden="1"/>
    </xf>
    <xf numFmtId="165" fontId="16" fillId="2" borderId="1" xfId="0" applyNumberFormat="1" applyFont="1" applyFill="1" applyBorder="1" applyAlignment="1" applyProtection="1">
      <alignment horizontal="center" vertical="top" wrapText="1"/>
      <protection hidden="1"/>
    </xf>
    <xf numFmtId="165" fontId="1" fillId="0" borderId="1" xfId="0" applyNumberFormat="1" applyFont="1" applyFill="1" applyBorder="1" applyAlignment="1" applyProtection="1">
      <alignment horizontal="left" vertical="center" wrapText="1"/>
      <protection hidden="1"/>
    </xf>
    <xf numFmtId="165" fontId="2" fillId="0" borderId="1" xfId="0" applyNumberFormat="1" applyFont="1" applyFill="1" applyBorder="1" applyAlignment="1" applyProtection="1">
      <alignment horizontal="left" vertical="center" wrapText="1"/>
      <protection hidden="1"/>
    </xf>
    <xf numFmtId="165" fontId="16" fillId="0" borderId="0" xfId="0" applyNumberFormat="1" applyFont="1" applyAlignment="1" applyProtection="1">
      <alignment vertical="center"/>
      <protection hidden="1"/>
    </xf>
    <xf numFmtId="165" fontId="16" fillId="2" borderId="0" xfId="0" applyNumberFormat="1" applyFont="1" applyFill="1" applyAlignment="1" applyProtection="1">
      <alignment vertical="center"/>
      <protection hidden="1"/>
    </xf>
    <xf numFmtId="165" fontId="3" fillId="0" borderId="1" xfId="0" applyNumberFormat="1" applyFont="1" applyFill="1" applyBorder="1" applyAlignment="1" applyProtection="1">
      <alignment horizontal="left" vertical="center" wrapText="1"/>
      <protection hidden="1"/>
    </xf>
    <xf numFmtId="165" fontId="16" fillId="0" borderId="2" xfId="0" applyNumberFormat="1" applyFont="1" applyBorder="1" applyAlignment="1" applyProtection="1">
      <alignment vertical="center"/>
      <protection hidden="1"/>
    </xf>
    <xf numFmtId="165" fontId="16" fillId="0" borderId="3" xfId="0" applyNumberFormat="1" applyFont="1" applyBorder="1" applyAlignment="1" applyProtection="1">
      <alignment horizontal="center" vertical="top" wrapText="1"/>
      <protection hidden="1"/>
    </xf>
    <xf numFmtId="165" fontId="16" fillId="0" borderId="2" xfId="0" applyNumberFormat="1" applyFont="1" applyBorder="1" applyAlignment="1" applyProtection="1">
      <alignment horizontal="center" vertical="top" wrapText="1"/>
      <protection hidden="1"/>
    </xf>
    <xf numFmtId="0" fontId="4" fillId="0" borderId="0" xfId="0" applyFont="1"/>
    <xf numFmtId="0" fontId="4" fillId="0" borderId="1" xfId="0" applyFont="1" applyBorder="1" applyAlignment="1">
      <alignment horizontal="center" vertical="center" wrapText="1"/>
    </xf>
    <xf numFmtId="0" fontId="5" fillId="0" borderId="1" xfId="0" applyFont="1" applyBorder="1" applyAlignment="1">
      <alignment horizontal="left" vertical="top" wrapText="1"/>
    </xf>
    <xf numFmtId="4" fontId="5" fillId="0" borderId="1" xfId="0" applyNumberFormat="1" applyFont="1" applyBorder="1" applyAlignment="1">
      <alignment horizontal="right" vertical="center" wrapText="1"/>
    </xf>
    <xf numFmtId="3" fontId="5" fillId="0" borderId="1" xfId="0" applyNumberFormat="1" applyFont="1" applyBorder="1" applyAlignment="1">
      <alignment horizontal="right" vertical="center" wrapText="1"/>
    </xf>
    <xf numFmtId="0" fontId="4" fillId="0" borderId="1" xfId="0" applyFont="1" applyBorder="1" applyAlignment="1">
      <alignment horizontal="left" vertical="top" wrapText="1"/>
    </xf>
    <xf numFmtId="4" fontId="4" fillId="0" borderId="1" xfId="0" applyNumberFormat="1" applyFont="1" applyBorder="1" applyAlignment="1">
      <alignment horizontal="right" vertical="center" wrapText="1"/>
    </xf>
    <xf numFmtId="3" fontId="4" fillId="0" borderId="1" xfId="0" applyNumberFormat="1" applyFont="1" applyBorder="1" applyAlignment="1">
      <alignment horizontal="right" vertical="center" wrapText="1"/>
    </xf>
    <xf numFmtId="3" fontId="4" fillId="0" borderId="1" xfId="0" applyNumberFormat="1" applyFont="1" applyFill="1" applyBorder="1" applyAlignment="1">
      <alignment horizontal="right" vertical="center" wrapText="1"/>
    </xf>
    <xf numFmtId="4" fontId="4" fillId="0" borderId="1" xfId="0" applyNumberFormat="1" applyFont="1" applyFill="1" applyBorder="1" applyAlignment="1">
      <alignment horizontal="right" vertical="center" wrapText="1"/>
    </xf>
    <xf numFmtId="9" fontId="4"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3" fillId="0" borderId="1" xfId="0" applyFont="1" applyBorder="1" applyAlignment="1">
      <alignment horizontal="left" vertical="top" wrapText="1"/>
    </xf>
    <xf numFmtId="4" fontId="3" fillId="0" borderId="1" xfId="0" applyNumberFormat="1" applyFont="1" applyBorder="1" applyAlignment="1">
      <alignment horizontal="right" vertical="center" wrapText="1"/>
    </xf>
    <xf numFmtId="3" fontId="3" fillId="0" borderId="1" xfId="0" applyNumberFormat="1" applyFont="1" applyBorder="1" applyAlignment="1">
      <alignment horizontal="right" vertical="center" wrapText="1"/>
    </xf>
    <xf numFmtId="0" fontId="5" fillId="0" borderId="4" xfId="0" applyFont="1" applyBorder="1" applyAlignment="1">
      <alignment vertical="top" wrapText="1"/>
    </xf>
    <xf numFmtId="0" fontId="4" fillId="0" borderId="0" xfId="0" applyFont="1" applyAlignment="1">
      <alignment wrapText="1"/>
    </xf>
    <xf numFmtId="165" fontId="16" fillId="0" borderId="2" xfId="0" applyNumberFormat="1" applyFont="1" applyBorder="1" applyAlignment="1" applyProtection="1">
      <alignment horizontal="center" vertical="top" wrapText="1"/>
      <protection hidden="1"/>
    </xf>
    <xf numFmtId="0" fontId="3" fillId="0" borderId="1" xfId="0" applyFont="1" applyFill="1" applyBorder="1" applyAlignment="1">
      <alignment horizontal="center" vertical="center" wrapText="1"/>
    </xf>
    <xf numFmtId="167" fontId="3" fillId="0" borderId="1" xfId="2" applyNumberFormat="1" applyFont="1" applyFill="1" applyBorder="1" applyAlignment="1">
      <alignment horizontal="right" vertical="center" wrapText="1"/>
    </xf>
    <xf numFmtId="0" fontId="1" fillId="0" borderId="1" xfId="0" applyFont="1" applyFill="1" applyBorder="1" applyAlignment="1" applyProtection="1">
      <alignment vertical="top"/>
      <protection locked="0"/>
    </xf>
    <xf numFmtId="0" fontId="1" fillId="0" borderId="5" xfId="0" applyFont="1" applyFill="1" applyBorder="1" applyAlignment="1" applyProtection="1">
      <alignment vertical="top"/>
      <protection locked="0"/>
    </xf>
    <xf numFmtId="0" fontId="1" fillId="0" borderId="0" xfId="0" applyFont="1" applyFill="1" applyBorder="1" applyAlignment="1" applyProtection="1">
      <alignment vertical="top"/>
      <protection locked="0"/>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Fill="1"/>
    <xf numFmtId="0" fontId="6" fillId="0" borderId="0" xfId="0" applyFont="1" applyFill="1" applyAlignment="1">
      <alignment vertical="center"/>
    </xf>
    <xf numFmtId="168" fontId="6" fillId="0" borderId="0" xfId="0" applyNumberFormat="1" applyFont="1" applyFill="1" applyAlignment="1">
      <alignment vertical="center"/>
    </xf>
    <xf numFmtId="0" fontId="10" fillId="0" borderId="0" xfId="0" applyFont="1" applyFill="1"/>
    <xf numFmtId="0" fontId="10" fillId="0" borderId="0" xfId="0" applyFont="1" applyFill="1" applyAlignment="1">
      <alignment vertical="center"/>
    </xf>
    <xf numFmtId="168" fontId="10" fillId="0" borderId="0" xfId="0" applyNumberFormat="1" applyFont="1" applyFill="1" applyAlignment="1">
      <alignment vertical="center"/>
    </xf>
    <xf numFmtId="0" fontId="3" fillId="0" borderId="0" xfId="0" applyFont="1" applyAlignment="1">
      <alignment horizontal="center"/>
    </xf>
    <xf numFmtId="0" fontId="3" fillId="0" borderId="0" xfId="0" applyFont="1" applyBorder="1" applyAlignment="1">
      <alignment horizontal="center"/>
    </xf>
    <xf numFmtId="0" fontId="1" fillId="0" borderId="6" xfId="0" applyFont="1" applyBorder="1"/>
    <xf numFmtId="0" fontId="3" fillId="0" borderId="6" xfId="0" applyFont="1" applyBorder="1" applyAlignment="1">
      <alignment horizontal="center"/>
    </xf>
    <xf numFmtId="0" fontId="3" fillId="0" borderId="5" xfId="0" applyFont="1" applyFill="1" applyBorder="1" applyAlignment="1">
      <alignment horizontal="center" vertical="center" wrapText="1"/>
    </xf>
    <xf numFmtId="0" fontId="3" fillId="0" borderId="0" xfId="0" applyFont="1" applyBorder="1" applyAlignment="1">
      <alignment horizontal="center" vertical="center"/>
    </xf>
    <xf numFmtId="0" fontId="1" fillId="0" borderId="4" xfId="0" applyFont="1" applyBorder="1" applyAlignment="1">
      <alignment vertical="top"/>
    </xf>
    <xf numFmtId="0" fontId="1" fillId="0" borderId="7" xfId="0" applyFont="1" applyBorder="1" applyAlignment="1">
      <alignment vertical="top" wrapText="1"/>
    </xf>
    <xf numFmtId="0" fontId="3" fillId="0" borderId="3" xfId="0" applyFont="1" applyBorder="1" applyAlignment="1">
      <alignment horizontal="center"/>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1" fillId="0" borderId="7" xfId="0" applyFont="1" applyFill="1" applyBorder="1" applyAlignment="1">
      <alignment vertical="top"/>
    </xf>
    <xf numFmtId="167" fontId="10" fillId="0" borderId="1" xfId="2" applyNumberFormat="1" applyFont="1" applyFill="1" applyBorder="1" applyAlignment="1">
      <alignment horizontal="center" vertical="center" wrapText="1"/>
    </xf>
    <xf numFmtId="0" fontId="10" fillId="3" borderId="0" xfId="1"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1" xfId="1" applyFont="1" applyFill="1" applyBorder="1" applyAlignment="1">
      <alignment horizontal="center" vertical="center" wrapText="1"/>
    </xf>
    <xf numFmtId="0" fontId="11" fillId="3" borderId="1" xfId="1" applyFont="1" applyFill="1" applyBorder="1" applyAlignment="1">
      <alignment horizontal="center" vertical="center" wrapText="1"/>
    </xf>
    <xf numFmtId="0" fontId="3" fillId="3" borderId="1" xfId="0" applyFont="1" applyFill="1" applyBorder="1" applyAlignment="1">
      <alignment horizontal="center" vertical="top" wrapText="1"/>
    </xf>
    <xf numFmtId="0" fontId="3" fillId="3" borderId="0" xfId="0" applyFont="1" applyFill="1" applyBorder="1" applyAlignment="1">
      <alignment horizontal="center"/>
    </xf>
    <xf numFmtId="0" fontId="10" fillId="3" borderId="0" xfId="0" applyFont="1" applyFill="1" applyAlignment="1">
      <alignment horizontal="center" vertical="center"/>
    </xf>
    <xf numFmtId="0" fontId="3" fillId="0" borderId="1" xfId="0" applyFont="1" applyFill="1" applyBorder="1" applyAlignment="1">
      <alignment horizontal="left" vertical="top"/>
    </xf>
    <xf numFmtId="0" fontId="3" fillId="0" borderId="5" xfId="0" applyFont="1" applyFill="1" applyBorder="1" applyAlignment="1">
      <alignment horizontal="left" vertical="top" wrapText="1"/>
    </xf>
    <xf numFmtId="0" fontId="3" fillId="0" borderId="5" xfId="0" applyFont="1" applyFill="1" applyBorder="1" applyAlignment="1">
      <alignment horizontal="center" vertical="top" wrapText="1"/>
    </xf>
    <xf numFmtId="0" fontId="10" fillId="0" borderId="8"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0" xfId="0" applyFont="1" applyFill="1" applyBorder="1" applyAlignment="1">
      <alignment horizontal="center" vertical="center"/>
    </xf>
    <xf numFmtId="0" fontId="3"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10"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3" fillId="0" borderId="10" xfId="0" applyFont="1" applyFill="1" applyBorder="1" applyAlignment="1">
      <alignment horizontal="center" vertical="top" wrapText="1"/>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0" xfId="0" applyFont="1" applyAlignment="1">
      <alignment horizontal="center" vertical="center" wrapText="1"/>
    </xf>
    <xf numFmtId="0" fontId="10" fillId="3" borderId="4" xfId="0" applyFont="1" applyFill="1" applyBorder="1" applyAlignment="1">
      <alignment horizontal="center" vertical="center" wrapText="1"/>
    </xf>
    <xf numFmtId="166" fontId="10" fillId="0" borderId="1" xfId="0" applyNumberFormat="1" applyFont="1" applyBorder="1" applyAlignment="1">
      <alignment horizontal="center" vertical="center" wrapText="1"/>
    </xf>
    <xf numFmtId="0" fontId="3" fillId="0" borderId="0" xfId="0" applyFont="1" applyFill="1" applyAlignment="1">
      <alignment horizontal="center"/>
    </xf>
    <xf numFmtId="0" fontId="10" fillId="0" borderId="1" xfId="0" applyFont="1" applyFill="1" applyBorder="1" applyAlignment="1">
      <alignment vertical="center" wrapText="1"/>
    </xf>
    <xf numFmtId="0" fontId="12" fillId="0" borderId="0" xfId="0" applyFont="1" applyAlignment="1">
      <alignment horizontal="center" vertical="center" wrapText="1"/>
    </xf>
    <xf numFmtId="0" fontId="16" fillId="0" borderId="10" xfId="0" applyFont="1" applyFill="1" applyBorder="1" applyAlignment="1">
      <alignment horizontal="center" wrapText="1"/>
    </xf>
    <xf numFmtId="0" fontId="3" fillId="0" borderId="0" xfId="0" applyFont="1" applyFill="1" applyBorder="1" applyAlignment="1" applyProtection="1">
      <alignment vertical="center"/>
    </xf>
    <xf numFmtId="0" fontId="10" fillId="0" borderId="0" xfId="0" applyFont="1" applyFill="1" applyBorder="1" applyAlignment="1" applyProtection="1">
      <alignment vertical="center"/>
    </xf>
    <xf numFmtId="0" fontId="3" fillId="0" borderId="0" xfId="0" applyFont="1" applyFill="1" applyBorder="1" applyAlignment="1" applyProtection="1">
      <alignment horizontal="justify" vertical="top"/>
    </xf>
    <xf numFmtId="0" fontId="3" fillId="0" borderId="0" xfId="0" applyFont="1" applyFill="1" applyAlignment="1" applyProtection="1">
      <alignment vertical="center"/>
    </xf>
    <xf numFmtId="0" fontId="3" fillId="0" borderId="0" xfId="0" applyFont="1" applyFill="1" applyBorder="1" applyAlignment="1" applyProtection="1">
      <alignment vertical="center" wrapText="1"/>
    </xf>
    <xf numFmtId="165" fontId="3" fillId="0" borderId="0" xfId="2" applyNumberFormat="1" applyFont="1" applyFill="1" applyBorder="1" applyAlignment="1" applyProtection="1">
      <alignment vertical="center" wrapText="1"/>
    </xf>
    <xf numFmtId="165" fontId="3" fillId="0" borderId="0" xfId="0" applyNumberFormat="1" applyFont="1" applyFill="1" applyBorder="1" applyAlignment="1" applyProtection="1">
      <alignment vertical="center" wrapText="1"/>
    </xf>
    <xf numFmtId="0" fontId="3" fillId="0" borderId="0" xfId="0" applyFont="1" applyFill="1" applyAlignment="1" applyProtection="1">
      <alignment horizontal="left" vertical="center"/>
    </xf>
    <xf numFmtId="0" fontId="3" fillId="0" borderId="0" xfId="0" applyFont="1" applyFill="1" applyAlignment="1" applyProtection="1">
      <alignment horizontal="right" vertical="center"/>
    </xf>
    <xf numFmtId="167" fontId="3" fillId="0" borderId="0" xfId="0" applyNumberFormat="1" applyFont="1" applyFill="1" applyAlignment="1" applyProtection="1">
      <alignment vertical="center"/>
    </xf>
    <xf numFmtId="0" fontId="19" fillId="0" borderId="0" xfId="0" applyFont="1" applyFill="1" applyBorder="1" applyAlignment="1" applyProtection="1">
      <alignment vertical="center"/>
    </xf>
    <xf numFmtId="0" fontId="20" fillId="0" borderId="0" xfId="0" applyFont="1" applyFill="1" applyAlignment="1" applyProtection="1">
      <alignment vertical="center"/>
    </xf>
    <xf numFmtId="165" fontId="20" fillId="0" borderId="0" xfId="2" applyNumberFormat="1" applyFont="1" applyFill="1" applyBorder="1" applyAlignment="1" applyProtection="1">
      <alignment vertical="center" wrapText="1"/>
    </xf>
    <xf numFmtId="165" fontId="20" fillId="0" borderId="0" xfId="0" applyNumberFormat="1" applyFont="1" applyFill="1" applyBorder="1" applyAlignment="1" applyProtection="1">
      <alignment horizontal="left"/>
    </xf>
    <xf numFmtId="0" fontId="20" fillId="0" borderId="0" xfId="0" applyFont="1" applyFill="1" applyAlignment="1" applyProtection="1">
      <alignment horizontal="left" vertical="center"/>
    </xf>
    <xf numFmtId="0" fontId="20" fillId="0" borderId="0" xfId="0" applyFont="1" applyFill="1" applyAlignment="1" applyProtection="1">
      <alignment horizontal="right" vertical="center"/>
    </xf>
    <xf numFmtId="0" fontId="20" fillId="0" borderId="0" xfId="0" applyFont="1" applyFill="1" applyBorder="1" applyAlignment="1" applyProtection="1">
      <alignment vertical="center"/>
    </xf>
    <xf numFmtId="0" fontId="22" fillId="0" borderId="0" xfId="0" applyFont="1"/>
    <xf numFmtId="0" fontId="20" fillId="0" borderId="0" xfId="0" applyFont="1" applyFill="1" applyBorder="1" applyAlignment="1" applyProtection="1">
      <alignment horizontal="left"/>
    </xf>
    <xf numFmtId="0" fontId="22" fillId="0" borderId="0" xfId="0" applyNumberFormat="1" applyFont="1" applyAlignment="1">
      <alignment horizontal="center"/>
    </xf>
    <xf numFmtId="0" fontId="22" fillId="0" borderId="0" xfId="0" applyFont="1" applyFill="1" applyAlignment="1">
      <alignment horizontal="right"/>
    </xf>
    <xf numFmtId="0" fontId="22" fillId="0" borderId="0" xfId="0" applyNumberFormat="1" applyFont="1" applyBorder="1" applyAlignment="1">
      <alignment horizontal="center"/>
    </xf>
    <xf numFmtId="0" fontId="22" fillId="0" borderId="6" xfId="0" applyNumberFormat="1" applyFont="1" applyBorder="1" applyAlignment="1">
      <alignment horizontal="center"/>
    </xf>
    <xf numFmtId="0" fontId="20" fillId="0" borderId="1" xfId="0" applyFont="1" applyFill="1" applyBorder="1" applyAlignment="1">
      <alignment horizontal="left" vertical="top" wrapText="1"/>
    </xf>
    <xf numFmtId="4" fontId="20" fillId="0" borderId="1" xfId="0" applyNumberFormat="1" applyFont="1" applyFill="1" applyBorder="1" applyAlignment="1">
      <alignment horizontal="left" vertical="top" wrapText="1"/>
    </xf>
    <xf numFmtId="4" fontId="22" fillId="0" borderId="1" xfId="0" applyNumberFormat="1" applyFont="1" applyFill="1" applyBorder="1" applyAlignment="1">
      <alignment horizontal="left" vertical="top"/>
    </xf>
    <xf numFmtId="0" fontId="20" fillId="0" borderId="8" xfId="0" applyFont="1" applyFill="1" applyBorder="1" applyAlignment="1">
      <alignment horizontal="left" vertical="top" wrapText="1"/>
    </xf>
    <xf numFmtId="0" fontId="22" fillId="0" borderId="0" xfId="0" applyFont="1" applyFill="1"/>
    <xf numFmtId="0" fontId="22" fillId="0" borderId="0" xfId="0" applyNumberFormat="1" applyFont="1" applyAlignment="1">
      <alignment horizontal="left"/>
    </xf>
    <xf numFmtId="0" fontId="20" fillId="0" borderId="0" xfId="0" applyFont="1" applyFill="1" applyBorder="1" applyAlignment="1" applyProtection="1">
      <alignment horizontal="left"/>
    </xf>
    <xf numFmtId="43" fontId="19" fillId="0" borderId="1" xfId="2" applyFont="1" applyFill="1" applyBorder="1" applyAlignment="1">
      <alignment horizontal="left" vertical="top" wrapText="1"/>
    </xf>
    <xf numFmtId="0" fontId="21"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NumberFormat="1" applyFont="1" applyBorder="1" applyAlignment="1">
      <alignment horizontal="center" vertical="top"/>
    </xf>
    <xf numFmtId="0" fontId="21" fillId="0" borderId="1" xfId="0" applyNumberFormat="1" applyFont="1" applyBorder="1" applyAlignment="1">
      <alignment horizontal="center" vertical="top"/>
    </xf>
    <xf numFmtId="41" fontId="19" fillId="0" borderId="1" xfId="2" applyNumberFormat="1" applyFont="1" applyFill="1" applyBorder="1" applyAlignment="1">
      <alignment horizontal="left" vertical="top" wrapText="1"/>
    </xf>
    <xf numFmtId="0" fontId="26" fillId="0" borderId="0" xfId="0" applyFont="1" applyFill="1" applyAlignment="1" applyProtection="1">
      <alignment vertical="center"/>
    </xf>
    <xf numFmtId="0" fontId="26" fillId="0" borderId="0" xfId="0" applyFont="1" applyFill="1" applyAlignment="1" applyProtection="1">
      <alignment horizontal="left" vertical="center"/>
    </xf>
    <xf numFmtId="0" fontId="26" fillId="0" borderId="0" xfId="0" applyFont="1" applyFill="1" applyBorder="1" applyAlignment="1" applyProtection="1">
      <alignment vertical="center"/>
    </xf>
    <xf numFmtId="165" fontId="3" fillId="0" borderId="0" xfId="0" applyNumberFormat="1" applyFont="1" applyFill="1" applyBorder="1" applyAlignment="1">
      <alignment horizontal="justify" vertical="center" wrapText="1"/>
    </xf>
    <xf numFmtId="0" fontId="3" fillId="0" borderId="0" xfId="0" applyFont="1" applyFill="1" applyBorder="1" applyAlignment="1">
      <alignment horizontal="justify" vertical="center"/>
    </xf>
    <xf numFmtId="0" fontId="19" fillId="0" borderId="0" xfId="0" applyFont="1" applyFill="1" applyBorder="1" applyAlignment="1">
      <alignment horizontal="justify" vertical="center"/>
    </xf>
    <xf numFmtId="0" fontId="19" fillId="0" borderId="0" xfId="0" applyFont="1" applyFill="1" applyBorder="1" applyAlignment="1" applyProtection="1">
      <alignment horizontal="left" vertical="center"/>
    </xf>
    <xf numFmtId="3" fontId="6" fillId="0" borderId="0" xfId="0" applyNumberFormat="1" applyFont="1" applyFill="1" applyAlignment="1">
      <alignment horizontal="center" vertical="center"/>
    </xf>
    <xf numFmtId="0" fontId="19" fillId="0" borderId="0" xfId="0" applyFont="1" applyFill="1" applyAlignment="1">
      <alignment vertical="center"/>
    </xf>
    <xf numFmtId="3" fontId="3" fillId="0" borderId="0" xfId="0" applyNumberFormat="1" applyFont="1" applyFill="1" applyAlignment="1">
      <alignment horizontal="center" vertical="center"/>
    </xf>
    <xf numFmtId="0" fontId="3" fillId="0" borderId="0" xfId="0" applyFont="1" applyFill="1" applyAlignment="1">
      <alignment vertical="center"/>
    </xf>
    <xf numFmtId="0" fontId="1" fillId="0" borderId="1" xfId="0" applyFont="1" applyFill="1" applyBorder="1" applyAlignment="1">
      <alignment horizontal="center" vertical="center" wrapText="1"/>
    </xf>
    <xf numFmtId="0" fontId="16" fillId="0" borderId="0" xfId="0" applyFont="1" applyFill="1" applyBorder="1" applyAlignment="1">
      <alignment horizontal="justify" vertical="center" wrapText="1"/>
    </xf>
    <xf numFmtId="0" fontId="21" fillId="0" borderId="0" xfId="0" applyFont="1" applyFill="1" applyBorder="1" applyAlignment="1">
      <alignment horizontal="justify" vertical="center" wrapText="1"/>
    </xf>
    <xf numFmtId="0" fontId="6" fillId="0" borderId="0" xfId="0" applyFont="1" applyFill="1" applyAlignment="1">
      <alignment horizontal="center" vertical="center"/>
    </xf>
    <xf numFmtId="0" fontId="3" fillId="3" borderId="0" xfId="0" applyFont="1" applyFill="1" applyBorder="1" applyAlignment="1" applyProtection="1">
      <alignment vertical="center"/>
    </xf>
    <xf numFmtId="0" fontId="17" fillId="0" borderId="0" xfId="0" applyFont="1" applyFill="1" applyBorder="1" applyAlignment="1" applyProtection="1">
      <alignment vertical="top" wrapText="1"/>
    </xf>
    <xf numFmtId="0" fontId="28" fillId="0" borderId="0" xfId="0" applyFont="1" applyBorder="1" applyAlignment="1"/>
    <xf numFmtId="0" fontId="26" fillId="0" borderId="0" xfId="0" applyFont="1" applyFill="1" applyBorder="1" applyAlignment="1">
      <alignment horizontal="justify"/>
    </xf>
    <xf numFmtId="3" fontId="26" fillId="0" borderId="0" xfId="0" applyNumberFormat="1" applyFont="1" applyAlignment="1"/>
    <xf numFmtId="0" fontId="28" fillId="0" borderId="0" xfId="0" applyFont="1" applyFill="1" applyBorder="1" applyAlignment="1">
      <alignment wrapText="1"/>
    </xf>
    <xf numFmtId="0" fontId="28" fillId="0" borderId="0" xfId="0" applyFont="1" applyAlignment="1"/>
    <xf numFmtId="165" fontId="26" fillId="0" borderId="0" xfId="0" applyNumberFormat="1" applyFont="1" applyFill="1" applyBorder="1" applyAlignment="1" applyProtection="1">
      <alignment horizontal="left" vertical="top" wrapText="1"/>
    </xf>
    <xf numFmtId="0" fontId="19" fillId="0" borderId="0" xfId="0" applyFont="1" applyFill="1" applyBorder="1" applyAlignment="1" applyProtection="1">
      <alignment horizontal="left" vertical="top" wrapText="1"/>
    </xf>
    <xf numFmtId="169" fontId="18" fillId="0" borderId="0" xfId="2" applyNumberFormat="1" applyFont="1" applyFill="1" applyBorder="1" applyAlignment="1" applyProtection="1">
      <alignment vertical="top" wrapText="1"/>
    </xf>
    <xf numFmtId="0" fontId="26" fillId="0" borderId="0" xfId="0" applyFont="1" applyFill="1"/>
    <xf numFmtId="0" fontId="26" fillId="0" borderId="0" xfId="0" applyFont="1" applyFill="1" applyAlignment="1">
      <alignment vertical="center"/>
    </xf>
    <xf numFmtId="0" fontId="19" fillId="0" borderId="0" xfId="0" applyFont="1" applyFill="1" applyBorder="1" applyAlignment="1" applyProtection="1">
      <alignment horizontal="left"/>
    </xf>
    <xf numFmtId="0" fontId="19" fillId="0" borderId="0" xfId="0" applyFont="1" applyFill="1"/>
    <xf numFmtId="0" fontId="21" fillId="0" borderId="0" xfId="0" applyFont="1" applyAlignment="1"/>
    <xf numFmtId="0" fontId="18" fillId="0" borderId="0" xfId="0" applyFont="1" applyFill="1" applyAlignment="1">
      <alignment horizontal="center" vertical="center" wrapText="1"/>
    </xf>
    <xf numFmtId="0" fontId="31" fillId="3" borderId="47" xfId="0" applyNumberFormat="1" applyFont="1" applyFill="1" applyBorder="1" applyAlignment="1" applyProtection="1">
      <alignment horizontal="center" vertical="center" wrapText="1"/>
    </xf>
    <xf numFmtId="1" fontId="31" fillId="3" borderId="47" xfId="0" applyNumberFormat="1" applyFont="1" applyFill="1" applyBorder="1" applyAlignment="1" applyProtection="1">
      <alignment horizontal="center" vertical="center" wrapText="1"/>
    </xf>
    <xf numFmtId="0" fontId="19" fillId="0" borderId="0" xfId="0" applyFont="1" applyFill="1" applyBorder="1" applyAlignment="1" applyProtection="1">
      <alignment horizontal="left" vertical="top" wrapText="1"/>
    </xf>
    <xf numFmtId="0" fontId="31" fillId="3" borderId="46" xfId="0" applyNumberFormat="1" applyFont="1" applyFill="1" applyBorder="1" applyAlignment="1" applyProtection="1">
      <alignment horizontal="center" vertical="center" wrapText="1"/>
    </xf>
    <xf numFmtId="0" fontId="31" fillId="3" borderId="48" xfId="0" applyFont="1" applyFill="1" applyBorder="1" applyAlignment="1" applyProtection="1">
      <alignment horizontal="center" vertical="center"/>
    </xf>
    <xf numFmtId="165" fontId="20" fillId="3" borderId="0" xfId="2" applyNumberFormat="1" applyFont="1" applyFill="1" applyBorder="1" applyAlignment="1" applyProtection="1">
      <alignment vertical="center" wrapText="1"/>
    </xf>
    <xf numFmtId="165" fontId="3" fillId="3" borderId="0" xfId="2" applyNumberFormat="1" applyFont="1" applyFill="1" applyBorder="1" applyAlignment="1" applyProtection="1">
      <alignment vertical="center" wrapText="1"/>
    </xf>
    <xf numFmtId="0" fontId="3" fillId="3" borderId="0" xfId="0" applyFont="1" applyFill="1" applyAlignment="1" applyProtection="1">
      <alignment vertical="center"/>
    </xf>
    <xf numFmtId="167" fontId="3" fillId="3" borderId="0" xfId="0" applyNumberFormat="1" applyFont="1" applyFill="1" applyAlignment="1" applyProtection="1">
      <alignment vertical="center"/>
    </xf>
    <xf numFmtId="0" fontId="20" fillId="3" borderId="0" xfId="0" applyFont="1" applyFill="1" applyAlignment="1" applyProtection="1">
      <alignment vertical="center"/>
    </xf>
    <xf numFmtId="0" fontId="19" fillId="0" borderId="0" xfId="0" applyFont="1" applyFill="1" applyAlignment="1"/>
    <xf numFmtId="0" fontId="28" fillId="0" borderId="1" xfId="0" applyFont="1" applyFill="1" applyBorder="1" applyAlignment="1">
      <alignment horizontal="justify" vertical="center" wrapText="1"/>
    </xf>
    <xf numFmtId="0" fontId="27"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9" fontId="26"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0" fontId="28" fillId="0" borderId="1" xfId="0" applyFont="1" applyFill="1" applyBorder="1" applyAlignment="1">
      <alignment horizontal="left" vertical="center" wrapText="1"/>
    </xf>
    <xf numFmtId="3" fontId="26" fillId="0" borderId="1" xfId="0" applyNumberFormat="1" applyFont="1" applyFill="1" applyBorder="1" applyAlignment="1" applyProtection="1">
      <alignment vertical="center" wrapText="1"/>
      <protection locked="0"/>
    </xf>
    <xf numFmtId="9" fontId="28" fillId="0" borderId="1" xfId="0" applyNumberFormat="1" applyFont="1" applyFill="1" applyBorder="1" applyAlignment="1">
      <alignment horizontal="center" vertical="center" wrapText="1"/>
    </xf>
    <xf numFmtId="0" fontId="28" fillId="0" borderId="1" xfId="0" applyFont="1" applyFill="1" applyBorder="1" applyAlignment="1">
      <alignment vertical="center" wrapText="1"/>
    </xf>
    <xf numFmtId="170" fontId="28" fillId="0" borderId="1" xfId="0" applyNumberFormat="1" applyFont="1" applyFill="1" applyBorder="1" applyAlignment="1">
      <alignment horizontal="center" vertical="center" wrapText="1"/>
    </xf>
    <xf numFmtId="1" fontId="28" fillId="0" borderId="1" xfId="0" applyNumberFormat="1" applyFont="1" applyFill="1" applyBorder="1" applyAlignment="1">
      <alignment horizontal="center" vertical="center" wrapText="1"/>
    </xf>
    <xf numFmtId="165" fontId="26" fillId="0" borderId="1" xfId="0" applyNumberFormat="1" applyFont="1" applyFill="1" applyBorder="1" applyAlignment="1">
      <alignment horizontal="center" vertical="center" wrapText="1"/>
    </xf>
    <xf numFmtId="0" fontId="33" fillId="0" borderId="0" xfId="0" applyFont="1" applyFill="1" applyBorder="1" applyAlignment="1" applyProtection="1">
      <alignment horizontal="justify" vertical="center" wrapText="1"/>
    </xf>
    <xf numFmtId="0" fontId="34" fillId="0" borderId="0" xfId="0" applyFont="1" applyFill="1" applyBorder="1" applyAlignment="1" applyProtection="1">
      <alignment horizontal="left" vertical="center" wrapText="1"/>
    </xf>
    <xf numFmtId="0" fontId="34" fillId="0" borderId="0" xfId="0" applyFont="1" applyFill="1" applyBorder="1" applyAlignment="1" applyProtection="1">
      <alignment vertical="center" wrapText="1"/>
    </xf>
    <xf numFmtId="0" fontId="34" fillId="0" borderId="0" xfId="0" applyFont="1" applyFill="1" applyAlignment="1" applyProtection="1"/>
    <xf numFmtId="0" fontId="34" fillId="0" borderId="0" xfId="0" applyFont="1" applyFill="1" applyAlignment="1" applyProtection="1">
      <alignment vertical="center"/>
    </xf>
    <xf numFmtId="0" fontId="35" fillId="0" borderId="0" xfId="0" applyFont="1" applyBorder="1" applyAlignment="1"/>
    <xf numFmtId="0" fontId="26" fillId="0" borderId="1" xfId="0" applyFont="1" applyFill="1" applyBorder="1" applyAlignment="1">
      <alignment horizontal="justify" vertical="center" wrapText="1"/>
    </xf>
    <xf numFmtId="9" fontId="19" fillId="3" borderId="1" xfId="0" applyNumberFormat="1" applyFont="1" applyFill="1" applyBorder="1" applyAlignment="1">
      <alignment horizontal="center" vertical="center" wrapText="1"/>
    </xf>
    <xf numFmtId="170" fontId="19" fillId="3" borderId="1" xfId="0" applyNumberFormat="1" applyFont="1" applyFill="1" applyBorder="1" applyAlignment="1">
      <alignment horizontal="center" vertical="center" wrapText="1"/>
    </xf>
    <xf numFmtId="170" fontId="6" fillId="3" borderId="1" xfId="0"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1" fontId="26" fillId="0" borderId="1" xfId="0" applyNumberFormat="1" applyFont="1" applyFill="1" applyBorder="1" applyAlignment="1">
      <alignment horizontal="center" vertical="center" wrapText="1"/>
    </xf>
    <xf numFmtId="3" fontId="28" fillId="0" borderId="1" xfId="0" applyNumberFormat="1" applyFont="1" applyFill="1" applyBorder="1" applyAlignment="1">
      <alignment horizontal="center" vertical="center" wrapText="1"/>
    </xf>
    <xf numFmtId="0" fontId="20" fillId="0" borderId="0" xfId="0" applyFont="1" applyFill="1" applyAlignment="1">
      <alignment vertical="center"/>
    </xf>
    <xf numFmtId="0" fontId="22" fillId="0" borderId="0" xfId="0" applyFont="1" applyFill="1" applyAlignment="1"/>
    <xf numFmtId="169" fontId="36" fillId="3" borderId="11" xfId="2" applyNumberFormat="1" applyFont="1" applyFill="1" applyBorder="1" applyAlignment="1" applyProtection="1">
      <alignment horizontal="center" vertical="center" wrapText="1"/>
    </xf>
    <xf numFmtId="9" fontId="36" fillId="3" borderId="1" xfId="2" applyNumberFormat="1" applyFont="1" applyFill="1" applyBorder="1" applyAlignment="1" applyProtection="1">
      <alignment horizontal="center" vertical="center" wrapText="1"/>
    </xf>
    <xf numFmtId="9" fontId="36" fillId="3" borderId="11" xfId="2" applyNumberFormat="1" applyFont="1" applyFill="1" applyBorder="1" applyAlignment="1" applyProtection="1">
      <alignment horizontal="center" vertical="center" wrapText="1"/>
    </xf>
    <xf numFmtId="169" fontId="36" fillId="3" borderId="1" xfId="2" applyNumberFormat="1" applyFont="1" applyFill="1" applyBorder="1" applyAlignment="1" applyProtection="1">
      <alignment horizontal="center" vertical="center" wrapText="1"/>
    </xf>
    <xf numFmtId="10" fontId="36" fillId="3" borderId="1" xfId="2" applyNumberFormat="1" applyFont="1" applyFill="1" applyBorder="1" applyAlignment="1" applyProtection="1">
      <alignment horizontal="center" vertical="center" wrapText="1"/>
    </xf>
    <xf numFmtId="169" fontId="36" fillId="3" borderId="1" xfId="2" applyNumberFormat="1" applyFont="1" applyFill="1" applyBorder="1" applyAlignment="1" applyProtection="1">
      <alignment horizontal="right" vertical="center" wrapText="1"/>
    </xf>
    <xf numFmtId="10" fontId="36" fillId="3" borderId="1" xfId="2" applyNumberFormat="1" applyFont="1" applyFill="1" applyBorder="1" applyAlignment="1" applyProtection="1">
      <alignment horizontal="right" vertical="center" wrapText="1"/>
    </xf>
    <xf numFmtId="0" fontId="36" fillId="3" borderId="29" xfId="0" applyFont="1" applyFill="1" applyBorder="1" applyAlignment="1" applyProtection="1">
      <alignment vertical="center" wrapText="1"/>
    </xf>
    <xf numFmtId="169" fontId="36" fillId="3" borderId="12" xfId="2" applyNumberFormat="1" applyFont="1" applyFill="1" applyBorder="1" applyAlignment="1" applyProtection="1">
      <alignment horizontal="center" vertical="center" wrapText="1"/>
    </xf>
    <xf numFmtId="10" fontId="36" fillId="3" borderId="12" xfId="2" applyNumberFormat="1" applyFont="1" applyFill="1" applyBorder="1" applyAlignment="1" applyProtection="1">
      <alignment horizontal="right" vertical="center" wrapText="1"/>
    </xf>
    <xf numFmtId="169" fontId="36" fillId="3" borderId="12" xfId="2" applyNumberFormat="1" applyFont="1" applyFill="1" applyBorder="1" applyAlignment="1" applyProtection="1">
      <alignment horizontal="right" vertical="center" wrapText="1"/>
    </xf>
    <xf numFmtId="0" fontId="36" fillId="3" borderId="30" xfId="0" applyFont="1" applyFill="1" applyBorder="1" applyAlignment="1" applyProtection="1">
      <alignment vertical="center" wrapText="1"/>
    </xf>
    <xf numFmtId="169" fontId="36" fillId="3" borderId="11" xfId="2" applyNumberFormat="1" applyFont="1" applyFill="1" applyBorder="1" applyAlignment="1" applyProtection="1">
      <alignment horizontal="right" vertical="center" wrapText="1"/>
    </xf>
    <xf numFmtId="10" fontId="36" fillId="3" borderId="11" xfId="2" applyNumberFormat="1" applyFont="1" applyFill="1" applyBorder="1" applyAlignment="1" applyProtection="1">
      <alignment horizontal="right" vertical="center" wrapText="1"/>
    </xf>
    <xf numFmtId="166" fontId="36" fillId="3" borderId="1" xfId="0" applyNumberFormat="1" applyFont="1" applyFill="1" applyBorder="1" applyAlignment="1">
      <alignment horizontal="center" vertical="center" wrapText="1"/>
    </xf>
    <xf numFmtId="0" fontId="36" fillId="3" borderId="27" xfId="0" applyFont="1" applyFill="1" applyBorder="1" applyAlignment="1" applyProtection="1">
      <alignment vertical="center" wrapText="1"/>
    </xf>
    <xf numFmtId="0" fontId="36" fillId="3" borderId="27" xfId="0" applyFont="1" applyFill="1" applyBorder="1" applyAlignment="1" applyProtection="1">
      <alignment horizontal="left" vertical="center" wrapText="1"/>
    </xf>
    <xf numFmtId="0" fontId="36" fillId="3" borderId="29" xfId="0" applyFont="1" applyFill="1" applyBorder="1" applyAlignment="1" applyProtection="1">
      <alignment horizontal="left" vertical="center" wrapText="1"/>
    </xf>
    <xf numFmtId="0" fontId="36" fillId="3" borderId="30" xfId="0" applyFont="1" applyFill="1" applyBorder="1" applyAlignment="1" applyProtection="1">
      <alignment horizontal="left" vertical="center" wrapText="1"/>
    </xf>
    <xf numFmtId="165" fontId="36" fillId="3" borderId="11" xfId="2" applyNumberFormat="1" applyFont="1" applyFill="1" applyBorder="1" applyAlignment="1" applyProtection="1">
      <alignment horizontal="center" vertical="center" wrapText="1"/>
    </xf>
    <xf numFmtId="0" fontId="36" fillId="3" borderId="5" xfId="0" applyFont="1" applyFill="1" applyBorder="1" applyAlignment="1" applyProtection="1">
      <alignment vertical="center" wrapText="1"/>
    </xf>
    <xf numFmtId="169" fontId="36" fillId="3" borderId="1" xfId="2" applyNumberFormat="1" applyFont="1" applyFill="1" applyBorder="1" applyAlignment="1" applyProtection="1">
      <alignment vertical="center" wrapText="1"/>
    </xf>
    <xf numFmtId="166" fontId="36" fillId="3" borderId="12" xfId="0" applyNumberFormat="1" applyFont="1" applyFill="1" applyBorder="1" applyAlignment="1">
      <alignment horizontal="center" vertical="center" wrapText="1"/>
    </xf>
    <xf numFmtId="0" fontId="36" fillId="0" borderId="1" xfId="0" applyFont="1" applyFill="1" applyBorder="1" applyAlignment="1" applyProtection="1">
      <alignment horizontal="left" vertical="center" wrapText="1"/>
    </xf>
    <xf numFmtId="169" fontId="36" fillId="0" borderId="1" xfId="2" applyNumberFormat="1" applyFont="1" applyFill="1" applyBorder="1" applyAlignment="1" applyProtection="1">
      <alignment vertical="center" wrapText="1"/>
    </xf>
    <xf numFmtId="10" fontId="36" fillId="0" borderId="1" xfId="2" applyNumberFormat="1" applyFont="1" applyFill="1" applyBorder="1" applyAlignment="1" applyProtection="1">
      <alignment vertical="center" wrapText="1"/>
    </xf>
    <xf numFmtId="10" fontId="36" fillId="3" borderId="1" xfId="2" applyNumberFormat="1" applyFont="1" applyFill="1" applyBorder="1" applyAlignment="1" applyProtection="1">
      <alignment vertical="center" wrapText="1"/>
    </xf>
    <xf numFmtId="165" fontId="36" fillId="0" borderId="1" xfId="0" applyNumberFormat="1" applyFont="1" applyFill="1" applyBorder="1" applyAlignment="1" applyProtection="1">
      <alignment horizontal="left" vertical="center" wrapText="1"/>
    </xf>
    <xf numFmtId="169" fontId="36" fillId="2" borderId="11" xfId="2" applyNumberFormat="1" applyFont="1" applyFill="1" applyBorder="1" applyAlignment="1" applyProtection="1">
      <alignment horizontal="center" vertical="center" wrapText="1"/>
    </xf>
    <xf numFmtId="0" fontId="36" fillId="0" borderId="1" xfId="0" applyFont="1" applyFill="1" applyBorder="1" applyAlignment="1" applyProtection="1">
      <alignment vertical="center"/>
    </xf>
    <xf numFmtId="9" fontId="36" fillId="3" borderId="1" xfId="2" applyNumberFormat="1" applyFont="1" applyFill="1" applyBorder="1" applyAlignment="1" applyProtection="1">
      <alignment vertical="center" wrapText="1"/>
    </xf>
    <xf numFmtId="0" fontId="36" fillId="0" borderId="1" xfId="0" applyFont="1" applyFill="1" applyBorder="1" applyAlignment="1" applyProtection="1">
      <alignment vertical="center" wrapText="1"/>
    </xf>
    <xf numFmtId="0" fontId="36" fillId="2" borderId="1" xfId="0" applyFont="1" applyFill="1" applyBorder="1" applyAlignment="1" applyProtection="1">
      <alignment horizontal="left" vertical="center" wrapText="1"/>
    </xf>
    <xf numFmtId="9" fontId="36" fillId="2" borderId="1" xfId="2" applyNumberFormat="1" applyFont="1" applyFill="1" applyBorder="1" applyAlignment="1" applyProtection="1">
      <alignment horizontal="center" vertical="center" wrapText="1"/>
    </xf>
    <xf numFmtId="0" fontId="36" fillId="2" borderId="1" xfId="0" applyFont="1" applyFill="1" applyBorder="1" applyAlignment="1" applyProtection="1">
      <alignment vertical="center"/>
    </xf>
    <xf numFmtId="10" fontId="36" fillId="0" borderId="1" xfId="2" applyNumberFormat="1" applyFont="1" applyFill="1" applyBorder="1" applyAlignment="1" applyProtection="1">
      <alignment horizontal="center" vertical="center" wrapText="1"/>
    </xf>
    <xf numFmtId="9" fontId="36" fillId="0" borderId="1" xfId="2" applyNumberFormat="1" applyFont="1" applyFill="1" applyBorder="1" applyAlignment="1" applyProtection="1">
      <alignment horizontal="center" vertical="center" wrapText="1"/>
    </xf>
    <xf numFmtId="9" fontId="36" fillId="2" borderId="1" xfId="2" applyNumberFormat="1" applyFont="1" applyFill="1" applyBorder="1" applyAlignment="1" applyProtection="1">
      <alignment vertical="center" wrapText="1"/>
    </xf>
    <xf numFmtId="169" fontId="36" fillId="2" borderId="1" xfId="2" applyNumberFormat="1" applyFont="1" applyFill="1" applyBorder="1" applyAlignment="1" applyProtection="1">
      <alignment vertical="center" wrapText="1"/>
    </xf>
    <xf numFmtId="10" fontId="36" fillId="2" borderId="1" xfId="2" applyNumberFormat="1" applyFont="1" applyFill="1" applyBorder="1" applyAlignment="1" applyProtection="1">
      <alignment vertical="center" wrapText="1"/>
    </xf>
    <xf numFmtId="2" fontId="36" fillId="3" borderId="1" xfId="2" applyNumberFormat="1" applyFont="1" applyFill="1" applyBorder="1" applyAlignment="1" applyProtection="1">
      <alignment vertical="center" wrapText="1"/>
    </xf>
    <xf numFmtId="0" fontId="38" fillId="0" borderId="0" xfId="0" applyFont="1" applyFill="1" applyBorder="1" applyAlignment="1" applyProtection="1">
      <alignment horizontal="justify" vertical="center" wrapText="1"/>
    </xf>
    <xf numFmtId="0" fontId="38" fillId="3" borderId="0" xfId="0" applyFont="1" applyFill="1" applyBorder="1" applyAlignment="1" applyProtection="1">
      <alignment horizontal="justify" vertical="center" wrapText="1"/>
    </xf>
    <xf numFmtId="0" fontId="37" fillId="0" borderId="0" xfId="0" applyFont="1" applyFill="1" applyBorder="1" applyAlignment="1" applyProtection="1">
      <alignment horizontal="left" vertical="center" wrapText="1"/>
    </xf>
    <xf numFmtId="0" fontId="37" fillId="0" borderId="0" xfId="0" applyFont="1" applyFill="1" applyBorder="1" applyAlignment="1" applyProtection="1">
      <alignment vertical="center" wrapText="1"/>
    </xf>
    <xf numFmtId="0" fontId="37" fillId="3" borderId="0" xfId="0" applyFont="1" applyFill="1" applyBorder="1" applyAlignment="1" applyProtection="1">
      <alignment vertical="center" wrapText="1"/>
    </xf>
    <xf numFmtId="0" fontId="37" fillId="0" borderId="0" xfId="0" applyFont="1" applyFill="1" applyBorder="1" applyAlignment="1" applyProtection="1">
      <alignment vertical="center"/>
    </xf>
    <xf numFmtId="0" fontId="37" fillId="0" borderId="0" xfId="0" applyFont="1" applyFill="1" applyBorder="1" applyAlignment="1" applyProtection="1">
      <alignment wrapText="1"/>
    </xf>
    <xf numFmtId="0" fontId="37" fillId="3" borderId="0" xfId="0" applyFont="1" applyFill="1" applyBorder="1" applyAlignment="1" applyProtection="1">
      <alignment horizontal="left" vertical="center" wrapText="1"/>
    </xf>
    <xf numFmtId="0" fontId="37" fillId="0" borderId="0" xfId="0" applyFont="1" applyFill="1" applyAlignment="1" applyProtection="1">
      <alignment horizontal="left" vertical="center"/>
    </xf>
    <xf numFmtId="0" fontId="37" fillId="0" borderId="0" xfId="0" applyFont="1" applyFill="1" applyAlignment="1" applyProtection="1">
      <alignment vertical="center"/>
    </xf>
    <xf numFmtId="165" fontId="37" fillId="0" borderId="0" xfId="2" applyNumberFormat="1" applyFont="1" applyFill="1" applyBorder="1" applyAlignment="1" applyProtection="1">
      <alignment vertical="center" wrapText="1"/>
    </xf>
    <xf numFmtId="165" fontId="37" fillId="3" borderId="0" xfId="2" applyNumberFormat="1" applyFont="1" applyFill="1" applyBorder="1" applyAlignment="1" applyProtection="1">
      <alignment vertical="center" wrapText="1"/>
    </xf>
    <xf numFmtId="0" fontId="37" fillId="3" borderId="0" xfId="0" applyFont="1" applyFill="1" applyAlignment="1" applyProtection="1">
      <alignment vertical="center"/>
    </xf>
    <xf numFmtId="165" fontId="37" fillId="0" borderId="0" xfId="0" applyNumberFormat="1" applyFont="1" applyFill="1" applyBorder="1" applyAlignment="1" applyProtection="1">
      <alignment horizontal="left" vertical="center"/>
    </xf>
    <xf numFmtId="0" fontId="37" fillId="0" borderId="0" xfId="0" applyFont="1" applyFill="1" applyAlignment="1" applyProtection="1">
      <alignment horizontal="right" vertical="center"/>
    </xf>
    <xf numFmtId="165" fontId="36" fillId="3" borderId="12" xfId="0" applyNumberFormat="1" applyFont="1" applyFill="1" applyBorder="1" applyAlignment="1" applyProtection="1">
      <alignment horizontal="center" vertical="top" wrapText="1"/>
    </xf>
    <xf numFmtId="10" fontId="36" fillId="3" borderId="12" xfId="0" applyNumberFormat="1" applyFont="1" applyFill="1" applyBorder="1" applyAlignment="1" applyProtection="1">
      <alignment horizontal="center" vertical="top" wrapText="1"/>
    </xf>
    <xf numFmtId="10" fontId="36" fillId="3" borderId="25" xfId="0" applyNumberFormat="1" applyFont="1" applyFill="1" applyBorder="1" applyAlignment="1" applyProtection="1">
      <alignment horizontal="center" vertical="top" wrapText="1"/>
    </xf>
    <xf numFmtId="0" fontId="40" fillId="3" borderId="29" xfId="0" applyFont="1" applyFill="1" applyBorder="1" applyAlignment="1" applyProtection="1">
      <alignment vertical="center" wrapText="1"/>
    </xf>
    <xf numFmtId="0" fontId="42" fillId="0" borderId="0" xfId="0" applyFont="1" applyBorder="1" applyAlignment="1"/>
    <xf numFmtId="0" fontId="41" fillId="0" borderId="0" xfId="0" applyFont="1" applyFill="1" applyBorder="1" applyAlignment="1" applyProtection="1">
      <alignment horizontal="left" vertical="center"/>
    </xf>
    <xf numFmtId="0" fontId="41" fillId="0" borderId="0" xfId="0" applyFont="1" applyFill="1" applyAlignment="1">
      <alignment vertical="center"/>
    </xf>
    <xf numFmtId="0" fontId="41" fillId="0" borderId="0" xfId="0" applyFont="1" applyFill="1" applyBorder="1" applyAlignment="1" applyProtection="1">
      <alignment horizontal="left" vertical="center" wrapText="1"/>
    </xf>
    <xf numFmtId="169" fontId="40" fillId="0" borderId="0" xfId="2" applyNumberFormat="1" applyFont="1" applyFill="1" applyBorder="1" applyAlignment="1" applyProtection="1">
      <alignment vertical="center" wrapText="1"/>
    </xf>
    <xf numFmtId="0" fontId="42" fillId="0" borderId="0" xfId="0" applyFont="1" applyFill="1" applyBorder="1" applyAlignment="1">
      <alignment horizontal="justify" vertical="center" wrapText="1"/>
    </xf>
    <xf numFmtId="0" fontId="41" fillId="0" borderId="0" xfId="0" applyFont="1" applyFill="1" applyBorder="1" applyAlignment="1" applyProtection="1">
      <alignment vertical="center" wrapText="1"/>
    </xf>
    <xf numFmtId="0" fontId="41" fillId="0" borderId="0" xfId="0" applyFont="1" applyFill="1" applyBorder="1" applyAlignment="1" applyProtection="1">
      <alignment wrapText="1"/>
    </xf>
    <xf numFmtId="0" fontId="42" fillId="0" borderId="0" xfId="0" applyFont="1" applyAlignment="1"/>
    <xf numFmtId="0" fontId="41" fillId="0" borderId="0" xfId="0" applyFont="1" applyFill="1" applyBorder="1" applyAlignment="1" applyProtection="1">
      <alignment horizontal="left"/>
    </xf>
    <xf numFmtId="0" fontId="41" fillId="0" borderId="0" xfId="0" applyFont="1" applyFill="1" applyAlignment="1"/>
    <xf numFmtId="0" fontId="41" fillId="0" borderId="0" xfId="0" applyFont="1" applyFill="1" applyAlignment="1" applyProtection="1">
      <alignment horizontal="left" vertical="center"/>
    </xf>
    <xf numFmtId="0" fontId="41" fillId="0" borderId="0" xfId="0" applyFont="1" applyFill="1" applyAlignment="1" applyProtection="1">
      <alignment horizontal="left"/>
    </xf>
    <xf numFmtId="0" fontId="41" fillId="0" borderId="0" xfId="0" applyFont="1" applyFill="1" applyAlignment="1" applyProtection="1"/>
    <xf numFmtId="0" fontId="42" fillId="0" borderId="0" xfId="0" applyFont="1" applyFill="1" applyBorder="1" applyAlignment="1">
      <alignment horizontal="justify" wrapText="1"/>
    </xf>
    <xf numFmtId="169" fontId="36" fillId="3" borderId="10" xfId="2" applyNumberFormat="1" applyFont="1" applyFill="1" applyBorder="1" applyAlignment="1" applyProtection="1">
      <alignment horizontal="center" vertical="center" wrapText="1"/>
    </xf>
    <xf numFmtId="169" fontId="36" fillId="3" borderId="5" xfId="2" applyNumberFormat="1" applyFont="1" applyFill="1" applyBorder="1" applyAlignment="1" applyProtection="1">
      <alignment horizontal="center" vertical="center" wrapText="1"/>
    </xf>
    <xf numFmtId="9" fontId="36" fillId="3" borderId="5" xfId="2" applyNumberFormat="1" applyFont="1" applyFill="1" applyBorder="1" applyAlignment="1" applyProtection="1">
      <alignment horizontal="center" vertical="center" wrapText="1"/>
    </xf>
    <xf numFmtId="170" fontId="36" fillId="3" borderId="5" xfId="2" applyNumberFormat="1" applyFont="1" applyFill="1" applyBorder="1" applyAlignment="1" applyProtection="1">
      <alignment horizontal="center" vertical="center" wrapText="1"/>
    </xf>
    <xf numFmtId="165" fontId="36" fillId="3" borderId="1" xfId="0" applyNumberFormat="1" applyFont="1" applyFill="1" applyBorder="1" applyAlignment="1" applyProtection="1">
      <alignment horizontal="left" vertical="center" wrapText="1"/>
    </xf>
    <xf numFmtId="0" fontId="36" fillId="3" borderId="11" xfId="0" applyFont="1" applyFill="1" applyBorder="1" applyAlignment="1" applyProtection="1">
      <alignment horizontal="left" vertical="center" wrapText="1"/>
    </xf>
    <xf numFmtId="0" fontId="36" fillId="3" borderId="1" xfId="0" applyFont="1" applyFill="1" applyBorder="1" applyAlignment="1" applyProtection="1">
      <alignment horizontal="left" vertical="center" wrapText="1"/>
    </xf>
    <xf numFmtId="0" fontId="36" fillId="3" borderId="12" xfId="0" applyFont="1" applyFill="1" applyBorder="1" applyAlignment="1" applyProtection="1">
      <alignment horizontal="left" vertical="center" wrapText="1"/>
    </xf>
    <xf numFmtId="169" fontId="36" fillId="3" borderId="1" xfId="2" applyNumberFormat="1" applyFont="1" applyFill="1" applyBorder="1" applyAlignment="1" applyProtection="1">
      <alignment horizontal="center" vertical="center" wrapText="1"/>
    </xf>
    <xf numFmtId="0" fontId="27" fillId="0" borderId="1" xfId="0" applyFont="1" applyFill="1" applyBorder="1" applyAlignment="1">
      <alignment horizontal="center" vertical="center" wrapText="1"/>
    </xf>
    <xf numFmtId="0" fontId="44" fillId="0" borderId="0" xfId="0" applyFont="1" applyFill="1" applyBorder="1" applyAlignment="1" applyProtection="1">
      <alignment vertical="center"/>
    </xf>
    <xf numFmtId="0" fontId="44" fillId="0" borderId="0" xfId="0" applyFont="1" applyFill="1" applyBorder="1" applyAlignment="1" applyProtection="1">
      <alignment horizontal="left" vertical="center"/>
    </xf>
    <xf numFmtId="0" fontId="44" fillId="3" borderId="0" xfId="0" applyFont="1" applyFill="1" applyBorder="1" applyAlignment="1" applyProtection="1">
      <alignment vertical="center"/>
    </xf>
    <xf numFmtId="166" fontId="43" fillId="3" borderId="12" xfId="0" applyNumberFormat="1" applyFont="1" applyFill="1" applyBorder="1" applyAlignment="1">
      <alignment horizontal="center" vertical="center" wrapText="1"/>
    </xf>
    <xf numFmtId="166" fontId="43" fillId="3" borderId="12" xfId="0" applyNumberFormat="1" applyFont="1" applyFill="1" applyBorder="1" applyAlignment="1">
      <alignment horizontal="left" vertical="center" wrapText="1"/>
    </xf>
    <xf numFmtId="166" fontId="43" fillId="3" borderId="30" xfId="0" applyNumberFormat="1" applyFont="1" applyFill="1" applyBorder="1" applyAlignment="1">
      <alignment horizontal="left" vertical="center" wrapText="1"/>
    </xf>
    <xf numFmtId="166" fontId="36" fillId="3" borderId="1" xfId="0" applyNumberFormat="1" applyFont="1" applyFill="1" applyBorder="1" applyAlignment="1">
      <alignment vertical="center" wrapText="1"/>
    </xf>
    <xf numFmtId="0" fontId="36" fillId="3" borderId="1" xfId="0" applyFont="1" applyFill="1" applyBorder="1" applyAlignment="1">
      <alignment horizontal="center" vertical="center"/>
    </xf>
    <xf numFmtId="0" fontId="19" fillId="0" borderId="0" xfId="0" applyFont="1" applyFill="1" applyAlignment="1">
      <alignment horizontal="center" vertical="center"/>
    </xf>
    <xf numFmtId="166" fontId="36" fillId="3" borderId="28" xfId="0" applyNumberFormat="1" applyFont="1" applyFill="1" applyBorder="1" applyAlignment="1">
      <alignment horizontal="center" vertical="center" wrapText="1"/>
    </xf>
    <xf numFmtId="166" fontId="36" fillId="3" borderId="21" xfId="0" applyNumberFormat="1" applyFont="1" applyFill="1" applyBorder="1" applyAlignment="1">
      <alignment horizontal="center" vertical="center" wrapText="1"/>
    </xf>
    <xf numFmtId="166" fontId="36" fillId="3" borderId="27" xfId="0" applyNumberFormat="1" applyFont="1" applyFill="1" applyBorder="1" applyAlignment="1">
      <alignment horizontal="left" vertical="center" wrapText="1"/>
    </xf>
    <xf numFmtId="166" fontId="36" fillId="3" borderId="29" xfId="0" applyNumberFormat="1" applyFont="1" applyFill="1" applyBorder="1" applyAlignment="1">
      <alignment horizontal="left" vertical="center" wrapText="1"/>
    </xf>
    <xf numFmtId="166" fontId="36" fillId="3" borderId="11" xfId="0" applyNumberFormat="1" applyFont="1" applyFill="1" applyBorder="1" applyAlignment="1">
      <alignment horizontal="left" vertical="center" wrapText="1"/>
    </xf>
    <xf numFmtId="166" fontId="36" fillId="3" borderId="1" xfId="0" applyNumberFormat="1" applyFont="1" applyFill="1" applyBorder="1" applyAlignment="1">
      <alignment horizontal="left" vertical="center" wrapText="1"/>
    </xf>
    <xf numFmtId="0" fontId="26" fillId="0" borderId="1" xfId="0" applyFont="1" applyFill="1" applyBorder="1" applyAlignment="1">
      <alignment vertical="center" wrapText="1"/>
    </xf>
    <xf numFmtId="9" fontId="19" fillId="0" borderId="1" xfId="0" applyNumberFormat="1" applyFont="1" applyFill="1" applyBorder="1" applyAlignment="1">
      <alignment horizontal="center" vertical="center" wrapText="1"/>
    </xf>
    <xf numFmtId="170" fontId="19" fillId="0" borderId="1" xfId="0" applyNumberFormat="1" applyFont="1" applyFill="1" applyBorder="1" applyAlignment="1">
      <alignment horizontal="center" vertical="center" wrapText="1"/>
    </xf>
    <xf numFmtId="170" fontId="6" fillId="0" borderId="1" xfId="0" applyNumberFormat="1" applyFont="1" applyFill="1" applyBorder="1" applyAlignment="1">
      <alignment horizontal="center" vertical="center" wrapText="1"/>
    </xf>
    <xf numFmtId="166" fontId="36" fillId="3" borderId="1" xfId="0" applyNumberFormat="1" applyFont="1" applyFill="1" applyBorder="1" applyAlignment="1">
      <alignment horizontal="center" vertical="center" wrapText="1"/>
    </xf>
    <xf numFmtId="165" fontId="36" fillId="3" borderId="1" xfId="0" applyNumberFormat="1" applyFont="1" applyFill="1" applyBorder="1" applyAlignment="1" applyProtection="1">
      <alignment horizontal="left" vertical="center" wrapText="1"/>
    </xf>
    <xf numFmtId="0" fontId="36" fillId="3" borderId="1" xfId="0" applyFont="1" applyFill="1" applyBorder="1" applyAlignment="1" applyProtection="1">
      <alignment horizontal="left" vertical="center" wrapText="1"/>
    </xf>
    <xf numFmtId="169" fontId="36" fillId="3" borderId="1" xfId="2" applyNumberFormat="1" applyFont="1" applyFill="1" applyBorder="1" applyAlignment="1" applyProtection="1">
      <alignment horizontal="center" vertical="center" wrapText="1"/>
    </xf>
    <xf numFmtId="169" fontId="36" fillId="3" borderId="1" xfId="2" applyNumberFormat="1" applyFont="1" applyFill="1" applyBorder="1" applyAlignment="1" applyProtection="1">
      <alignment horizontal="center" vertical="center" wrapText="1"/>
    </xf>
    <xf numFmtId="0" fontId="27" fillId="0" borderId="1" xfId="0" applyFont="1" applyFill="1" applyBorder="1" applyAlignment="1">
      <alignment horizontal="center" vertical="center" wrapText="1"/>
    </xf>
    <xf numFmtId="165" fontId="36" fillId="3" borderId="11" xfId="0" applyNumberFormat="1" applyFont="1" applyFill="1" applyBorder="1" applyAlignment="1" applyProtection="1">
      <alignment horizontal="left" vertical="center" wrapText="1"/>
    </xf>
    <xf numFmtId="169" fontId="45" fillId="3" borderId="11" xfId="2" applyNumberFormat="1" applyFont="1" applyFill="1" applyBorder="1" applyAlignment="1" applyProtection="1">
      <alignment horizontal="center" vertical="center" wrapText="1"/>
    </xf>
    <xf numFmtId="9" fontId="45" fillId="3" borderId="1" xfId="2" applyNumberFormat="1" applyFont="1" applyFill="1" applyBorder="1" applyAlignment="1" applyProtection="1">
      <alignment horizontal="center" vertical="center" wrapText="1"/>
    </xf>
    <xf numFmtId="169" fontId="36" fillId="3" borderId="11" xfId="2" applyNumberFormat="1" applyFont="1" applyFill="1" applyBorder="1" applyAlignment="1" applyProtection="1">
      <alignment horizontal="left" vertical="center" wrapText="1"/>
    </xf>
    <xf numFmtId="1" fontId="36" fillId="3" borderId="11" xfId="2" applyNumberFormat="1" applyFont="1" applyFill="1" applyBorder="1" applyAlignment="1" applyProtection="1">
      <alignment horizontal="center" vertical="center" wrapText="1"/>
    </xf>
    <xf numFmtId="169" fontId="45" fillId="3" borderId="1" xfId="2" applyNumberFormat="1" applyFont="1" applyFill="1" applyBorder="1" applyAlignment="1" applyProtection="1">
      <alignment horizontal="center" vertical="center" wrapText="1"/>
    </xf>
    <xf numFmtId="9" fontId="45" fillId="3" borderId="11" xfId="2" applyNumberFormat="1" applyFont="1" applyFill="1" applyBorder="1" applyAlignment="1" applyProtection="1">
      <alignment horizontal="center" vertical="center" wrapText="1"/>
    </xf>
    <xf numFmtId="1" fontId="36" fillId="3" borderId="1" xfId="2" applyNumberFormat="1" applyFont="1" applyFill="1" applyBorder="1" applyAlignment="1" applyProtection="1">
      <alignment horizontal="center" vertical="center" wrapText="1"/>
    </xf>
    <xf numFmtId="170" fontId="36" fillId="3" borderId="1" xfId="2" applyNumberFormat="1" applyFont="1" applyFill="1" applyBorder="1" applyAlignment="1" applyProtection="1">
      <alignment horizontal="center" vertical="center" wrapText="1"/>
    </xf>
    <xf numFmtId="9" fontId="45" fillId="3" borderId="1" xfId="2" applyNumberFormat="1" applyFont="1" applyFill="1" applyBorder="1" applyAlignment="1" applyProtection="1">
      <alignment horizontal="right" vertical="center" wrapText="1"/>
    </xf>
    <xf numFmtId="9" fontId="36" fillId="3" borderId="1" xfId="2" applyNumberFormat="1" applyFont="1" applyFill="1" applyBorder="1" applyAlignment="1" applyProtection="1">
      <alignment horizontal="right" vertical="center" wrapText="1"/>
    </xf>
    <xf numFmtId="0" fontId="45" fillId="3" borderId="29" xfId="0" applyFont="1" applyFill="1" applyBorder="1" applyAlignment="1" applyProtection="1">
      <alignment vertical="center" wrapText="1"/>
    </xf>
    <xf numFmtId="10" fontId="45" fillId="3" borderId="1" xfId="2" applyNumberFormat="1" applyFont="1" applyFill="1" applyBorder="1" applyAlignment="1" applyProtection="1">
      <alignment horizontal="right" vertical="center" wrapText="1"/>
    </xf>
    <xf numFmtId="165" fontId="36" fillId="3" borderId="12" xfId="0" applyNumberFormat="1" applyFont="1" applyFill="1" applyBorder="1" applyAlignment="1" applyProtection="1">
      <alignment horizontal="left" vertical="center" wrapText="1"/>
    </xf>
    <xf numFmtId="169" fontId="45" fillId="3" borderId="12" xfId="2" applyNumberFormat="1" applyFont="1" applyFill="1" applyBorder="1" applyAlignment="1" applyProtection="1">
      <alignment horizontal="center" vertical="center" wrapText="1"/>
    </xf>
    <xf numFmtId="10" fontId="45" fillId="3" borderId="12" xfId="2" applyNumberFormat="1" applyFont="1" applyFill="1" applyBorder="1" applyAlignment="1" applyProtection="1">
      <alignment horizontal="right" vertical="center" wrapText="1"/>
    </xf>
    <xf numFmtId="0" fontId="45" fillId="3" borderId="30" xfId="0" applyFont="1" applyFill="1" applyBorder="1" applyAlignment="1" applyProtection="1">
      <alignment vertical="center" wrapText="1"/>
    </xf>
    <xf numFmtId="0" fontId="36" fillId="3" borderId="33" xfId="0" applyFont="1" applyFill="1" applyBorder="1" applyAlignment="1" applyProtection="1">
      <alignment vertical="center"/>
    </xf>
    <xf numFmtId="169" fontId="46" fillId="3" borderId="1" xfId="2" applyNumberFormat="1" applyFont="1" applyFill="1" applyBorder="1" applyAlignment="1" applyProtection="1">
      <alignment horizontal="right" vertical="center" wrapText="1"/>
    </xf>
    <xf numFmtId="0" fontId="36" fillId="3" borderId="34" xfId="0" applyFont="1" applyFill="1" applyBorder="1" applyAlignment="1" applyProtection="1">
      <alignment vertical="center"/>
    </xf>
    <xf numFmtId="169" fontId="46" fillId="3" borderId="12" xfId="2" applyNumberFormat="1" applyFont="1" applyFill="1" applyBorder="1" applyAlignment="1" applyProtection="1">
      <alignment horizontal="right" vertical="center" wrapText="1"/>
    </xf>
    <xf numFmtId="0" fontId="36" fillId="3" borderId="36" xfId="0" applyFont="1" applyFill="1" applyBorder="1" applyAlignment="1" applyProtection="1">
      <alignment vertical="center"/>
    </xf>
    <xf numFmtId="0" fontId="36" fillId="3" borderId="31" xfId="0" applyFont="1" applyFill="1" applyBorder="1" applyAlignment="1" applyProtection="1">
      <alignment vertical="top" wrapText="1"/>
    </xf>
    <xf numFmtId="169" fontId="46" fillId="3" borderId="1" xfId="2" applyNumberFormat="1" applyFont="1" applyFill="1" applyBorder="1" applyAlignment="1" applyProtection="1">
      <alignment horizontal="center" vertical="center" wrapText="1"/>
    </xf>
    <xf numFmtId="0" fontId="36" fillId="3" borderId="29" xfId="0" applyFont="1" applyFill="1" applyBorder="1" applyAlignment="1" applyProtection="1">
      <alignment vertical="top" wrapText="1"/>
    </xf>
    <xf numFmtId="0" fontId="36" fillId="3" borderId="34" xfId="0" applyFont="1" applyFill="1" applyBorder="1" applyAlignment="1" applyProtection="1">
      <alignment vertical="top" wrapText="1"/>
    </xf>
    <xf numFmtId="165" fontId="36" fillId="3" borderId="10" xfId="0" applyNumberFormat="1" applyFont="1" applyFill="1" applyBorder="1" applyAlignment="1" applyProtection="1">
      <alignment horizontal="left" vertical="center" wrapText="1"/>
    </xf>
    <xf numFmtId="169" fontId="45" fillId="3" borderId="10" xfId="2" applyNumberFormat="1" applyFont="1" applyFill="1" applyBorder="1" applyAlignment="1" applyProtection="1">
      <alignment horizontal="center" vertical="center" wrapText="1"/>
    </xf>
    <xf numFmtId="9" fontId="36" fillId="3" borderId="10" xfId="2" applyNumberFormat="1" applyFont="1" applyFill="1" applyBorder="1" applyAlignment="1" applyProtection="1">
      <alignment horizontal="center" vertical="center" wrapText="1"/>
    </xf>
    <xf numFmtId="9" fontId="36" fillId="3" borderId="52" xfId="2" applyNumberFormat="1" applyFont="1" applyFill="1" applyBorder="1" applyAlignment="1" applyProtection="1">
      <alignment horizontal="center" vertical="center" wrapText="1"/>
    </xf>
    <xf numFmtId="0" fontId="36" fillId="3" borderId="1" xfId="0" applyFont="1" applyFill="1" applyBorder="1" applyAlignment="1" applyProtection="1">
      <alignment horizontal="left" vertical="top" wrapText="1"/>
    </xf>
    <xf numFmtId="10" fontId="36" fillId="3" borderId="4" xfId="2" applyNumberFormat="1" applyFont="1" applyFill="1" applyBorder="1" applyAlignment="1" applyProtection="1">
      <alignment horizontal="center" vertical="center" wrapText="1"/>
    </xf>
    <xf numFmtId="0" fontId="47" fillId="3" borderId="1" xfId="0" applyFont="1" applyFill="1" applyBorder="1" applyAlignment="1">
      <alignment vertical="center"/>
    </xf>
    <xf numFmtId="169" fontId="48" fillId="3" borderId="1" xfId="2" applyNumberFormat="1" applyFont="1" applyFill="1" applyBorder="1" applyAlignment="1" applyProtection="1">
      <alignment horizontal="center" vertical="center" wrapText="1"/>
    </xf>
    <xf numFmtId="10" fontId="45" fillId="3" borderId="1" xfId="2" applyNumberFormat="1" applyFont="1" applyFill="1" applyBorder="1" applyAlignment="1" applyProtection="1">
      <alignment horizontal="center" vertical="center" wrapText="1"/>
    </xf>
    <xf numFmtId="169" fontId="46" fillId="3" borderId="12" xfId="2" applyNumberFormat="1" applyFont="1" applyFill="1" applyBorder="1" applyAlignment="1" applyProtection="1">
      <alignment horizontal="center" vertical="center" wrapText="1"/>
    </xf>
    <xf numFmtId="10" fontId="36" fillId="3" borderId="12" xfId="2" applyNumberFormat="1" applyFont="1" applyFill="1" applyBorder="1" applyAlignment="1" applyProtection="1">
      <alignment horizontal="center" vertical="center" wrapText="1"/>
    </xf>
    <xf numFmtId="0" fontId="40" fillId="3" borderId="27" xfId="0" applyFont="1" applyFill="1" applyBorder="1" applyAlignment="1" applyProtection="1">
      <alignment vertical="top" wrapText="1"/>
    </xf>
    <xf numFmtId="0" fontId="40" fillId="3" borderId="29" xfId="0" applyFont="1" applyFill="1" applyBorder="1" applyAlignment="1" applyProtection="1">
      <alignment vertical="top" wrapText="1"/>
    </xf>
    <xf numFmtId="0" fontId="40" fillId="3" borderId="30" xfId="0" applyFont="1" applyFill="1" applyBorder="1" applyAlignment="1" applyProtection="1">
      <alignment vertical="center" wrapText="1"/>
    </xf>
    <xf numFmtId="170" fontId="36" fillId="3" borderId="12" xfId="2" applyNumberFormat="1" applyFont="1" applyFill="1" applyBorder="1" applyAlignment="1" applyProtection="1">
      <alignment horizontal="center" vertical="center" wrapText="1"/>
    </xf>
    <xf numFmtId="10" fontId="36" fillId="3" borderId="25" xfId="2" applyNumberFormat="1" applyFont="1" applyFill="1" applyBorder="1" applyAlignment="1" applyProtection="1">
      <alignment horizontal="center" vertical="center" wrapText="1"/>
    </xf>
    <xf numFmtId="0" fontId="36" fillId="3" borderId="5" xfId="0" applyFont="1" applyFill="1" applyBorder="1" applyAlignment="1" applyProtection="1">
      <alignment horizontal="left" vertical="center" wrapText="1"/>
    </xf>
    <xf numFmtId="0" fontId="40" fillId="3" borderId="31" xfId="0" applyFont="1" applyFill="1" applyBorder="1" applyAlignment="1" applyProtection="1">
      <alignment vertical="center" wrapText="1"/>
    </xf>
    <xf numFmtId="170" fontId="36" fillId="3" borderId="11" xfId="2" applyNumberFormat="1" applyFont="1" applyFill="1" applyBorder="1" applyAlignment="1" applyProtection="1">
      <alignment horizontal="center" vertical="center" wrapText="1"/>
    </xf>
    <xf numFmtId="0" fontId="40" fillId="3" borderId="30" xfId="0" applyFont="1" applyFill="1" applyBorder="1" applyAlignment="1" applyProtection="1">
      <alignment vertical="top" wrapText="1"/>
    </xf>
    <xf numFmtId="10" fontId="36" fillId="3" borderId="11" xfId="2" applyNumberFormat="1" applyFont="1" applyFill="1" applyBorder="1" applyAlignment="1" applyProtection="1">
      <alignment horizontal="center" vertical="center" wrapText="1"/>
    </xf>
    <xf numFmtId="0" fontId="40" fillId="3" borderId="27" xfId="0" applyFont="1" applyFill="1" applyBorder="1" applyAlignment="1" applyProtection="1">
      <alignment vertical="center" wrapText="1"/>
    </xf>
    <xf numFmtId="0" fontId="41" fillId="3" borderId="29" xfId="0" applyFont="1" applyFill="1" applyBorder="1" applyAlignment="1" applyProtection="1">
      <alignment vertical="center" wrapText="1"/>
    </xf>
    <xf numFmtId="170" fontId="36" fillId="3" borderId="10" xfId="2" applyNumberFormat="1" applyFont="1" applyFill="1" applyBorder="1" applyAlignment="1" applyProtection="1">
      <alignment horizontal="center" vertical="center" wrapText="1"/>
    </xf>
    <xf numFmtId="10" fontId="36" fillId="3" borderId="10" xfId="2" applyNumberFormat="1" applyFont="1" applyFill="1" applyBorder="1" applyAlignment="1" applyProtection="1">
      <alignment horizontal="center" vertical="center" wrapText="1"/>
    </xf>
    <xf numFmtId="0" fontId="40" fillId="3" borderId="37" xfId="0" applyFont="1" applyFill="1" applyBorder="1" applyAlignment="1" applyProtection="1">
      <alignment vertical="center" wrapText="1"/>
    </xf>
    <xf numFmtId="165" fontId="36" fillId="3" borderId="8" xfId="0" applyNumberFormat="1" applyFont="1" applyFill="1" applyBorder="1" applyAlignment="1" applyProtection="1">
      <alignment horizontal="left" vertical="center" wrapText="1"/>
    </xf>
    <xf numFmtId="0" fontId="40" fillId="3" borderId="1" xfId="0" applyFont="1" applyFill="1" applyBorder="1" applyAlignment="1" applyProtection="1">
      <alignment vertical="center" wrapText="1"/>
    </xf>
    <xf numFmtId="9" fontId="37" fillId="3" borderId="1" xfId="2" applyNumberFormat="1" applyFont="1" applyFill="1" applyBorder="1" applyAlignment="1" applyProtection="1">
      <alignment horizontal="center" vertical="center" wrapText="1"/>
    </xf>
    <xf numFmtId="169" fontId="37" fillId="3" borderId="1" xfId="2" applyNumberFormat="1" applyFont="1" applyFill="1" applyBorder="1" applyAlignment="1" applyProtection="1">
      <alignment horizontal="center" vertical="center" wrapText="1"/>
    </xf>
    <xf numFmtId="10" fontId="37" fillId="3" borderId="1" xfId="2" applyNumberFormat="1" applyFont="1" applyFill="1" applyBorder="1" applyAlignment="1" applyProtection="1">
      <alignment horizontal="center" vertical="center" wrapText="1"/>
    </xf>
    <xf numFmtId="170" fontId="37" fillId="3" borderId="1" xfId="2" applyNumberFormat="1" applyFont="1" applyFill="1" applyBorder="1" applyAlignment="1" applyProtection="1">
      <alignment horizontal="center" vertical="center" wrapText="1"/>
    </xf>
    <xf numFmtId="169" fontId="37" fillId="3" borderId="11" xfId="2" applyNumberFormat="1" applyFont="1" applyFill="1" applyBorder="1" applyAlignment="1" applyProtection="1">
      <alignment horizontal="center" vertical="center" wrapText="1"/>
    </xf>
    <xf numFmtId="169" fontId="37" fillId="3" borderId="12" xfId="2" applyNumberFormat="1" applyFont="1" applyFill="1" applyBorder="1" applyAlignment="1" applyProtection="1">
      <alignment horizontal="center" vertical="center" wrapText="1"/>
    </xf>
    <xf numFmtId="9" fontId="37" fillId="3" borderId="12" xfId="2" applyNumberFormat="1" applyFont="1" applyFill="1" applyBorder="1" applyAlignment="1" applyProtection="1">
      <alignment horizontal="center" vertical="center" wrapText="1"/>
    </xf>
    <xf numFmtId="10" fontId="37" fillId="3" borderId="12" xfId="2" applyNumberFormat="1" applyFont="1" applyFill="1" applyBorder="1" applyAlignment="1" applyProtection="1">
      <alignment horizontal="center" vertical="center" wrapText="1"/>
    </xf>
    <xf numFmtId="170" fontId="37" fillId="3" borderId="12" xfId="2" applyNumberFormat="1" applyFont="1" applyFill="1" applyBorder="1" applyAlignment="1" applyProtection="1">
      <alignment horizontal="center" vertical="center" wrapText="1"/>
    </xf>
    <xf numFmtId="0" fontId="41" fillId="3" borderId="30" xfId="0" applyFont="1" applyFill="1" applyBorder="1" applyAlignment="1" applyProtection="1">
      <alignment vertical="center" wrapText="1"/>
    </xf>
    <xf numFmtId="0" fontId="37" fillId="3" borderId="5" xfId="0" applyFont="1" applyFill="1" applyBorder="1" applyAlignment="1" applyProtection="1">
      <alignment horizontal="left" vertical="center" wrapText="1"/>
    </xf>
    <xf numFmtId="169" fontId="37" fillId="3" borderId="5" xfId="2" applyNumberFormat="1" applyFont="1" applyFill="1" applyBorder="1" applyAlignment="1" applyProtection="1">
      <alignment horizontal="center" vertical="center" wrapText="1"/>
    </xf>
    <xf numFmtId="9" fontId="37" fillId="3" borderId="5" xfId="2" applyNumberFormat="1" applyFont="1" applyFill="1" applyBorder="1" applyAlignment="1" applyProtection="1">
      <alignment horizontal="center" vertical="center" wrapText="1"/>
    </xf>
    <xf numFmtId="10" fontId="37" fillId="3" borderId="5" xfId="2" applyNumberFormat="1" applyFont="1" applyFill="1" applyBorder="1" applyAlignment="1" applyProtection="1">
      <alignment horizontal="center" vertical="center" wrapText="1"/>
    </xf>
    <xf numFmtId="0" fontId="41" fillId="3" borderId="31" xfId="0" applyFont="1" applyFill="1" applyBorder="1" applyAlignment="1" applyProtection="1">
      <alignment vertical="center" wrapText="1"/>
    </xf>
    <xf numFmtId="0" fontId="37" fillId="3" borderId="1" xfId="0" applyFont="1" applyFill="1" applyBorder="1" applyAlignment="1" applyProtection="1">
      <alignment horizontal="left" vertical="center" wrapText="1"/>
    </xf>
    <xf numFmtId="165" fontId="37" fillId="3" borderId="1" xfId="0" applyNumberFormat="1" applyFont="1" applyFill="1" applyBorder="1" applyAlignment="1" applyProtection="1">
      <alignment horizontal="left" vertical="center" wrapText="1"/>
    </xf>
    <xf numFmtId="0" fontId="37" fillId="3" borderId="10" xfId="0" applyFont="1" applyFill="1" applyBorder="1" applyAlignment="1" applyProtection="1">
      <alignment horizontal="left" vertical="center" wrapText="1"/>
    </xf>
    <xf numFmtId="169" fontId="37" fillId="3" borderId="10" xfId="2" applyNumberFormat="1" applyFont="1" applyFill="1" applyBorder="1" applyAlignment="1" applyProtection="1">
      <alignment horizontal="center" vertical="center" wrapText="1"/>
    </xf>
    <xf numFmtId="170" fontId="37" fillId="3" borderId="10" xfId="2" applyNumberFormat="1" applyFont="1" applyFill="1" applyBorder="1" applyAlignment="1" applyProtection="1">
      <alignment horizontal="center" vertical="center" wrapText="1"/>
    </xf>
    <xf numFmtId="10" fontId="37" fillId="3" borderId="10" xfId="2" applyNumberFormat="1" applyFont="1" applyFill="1" applyBorder="1" applyAlignment="1" applyProtection="1">
      <alignment horizontal="center" vertical="center" wrapText="1"/>
    </xf>
    <xf numFmtId="0" fontId="41" fillId="3" borderId="34" xfId="0" applyFont="1" applyFill="1" applyBorder="1" applyAlignment="1" applyProtection="1">
      <alignment vertical="center" wrapText="1"/>
    </xf>
    <xf numFmtId="0" fontId="36" fillId="0" borderId="11" xfId="0" applyFont="1" applyFill="1" applyBorder="1" applyAlignment="1" applyProtection="1">
      <alignment horizontal="left" vertical="center" wrapText="1"/>
    </xf>
    <xf numFmtId="169" fontId="37" fillId="0" borderId="11" xfId="2" applyNumberFormat="1" applyFont="1" applyFill="1" applyBorder="1" applyAlignment="1" applyProtection="1">
      <alignment horizontal="center" vertical="center" wrapText="1"/>
    </xf>
    <xf numFmtId="10" fontId="37" fillId="0" borderId="11" xfId="2" applyNumberFormat="1" applyFont="1" applyFill="1" applyBorder="1" applyAlignment="1" applyProtection="1">
      <alignment horizontal="center" vertical="center" wrapText="1"/>
    </xf>
    <xf numFmtId="9" fontId="37" fillId="0" borderId="1" xfId="2" applyNumberFormat="1" applyFont="1" applyFill="1" applyBorder="1" applyAlignment="1" applyProtection="1">
      <alignment horizontal="center" vertical="center" wrapText="1"/>
    </xf>
    <xf numFmtId="9" fontId="37" fillId="0" borderId="11" xfId="2" applyNumberFormat="1" applyFont="1" applyFill="1" applyBorder="1" applyAlignment="1" applyProtection="1">
      <alignment horizontal="center" vertical="center" wrapText="1"/>
    </xf>
    <xf numFmtId="169" fontId="37" fillId="0" borderId="1" xfId="2" applyNumberFormat="1" applyFont="1" applyFill="1" applyBorder="1" applyAlignment="1" applyProtection="1">
      <alignment horizontal="center" vertical="center" wrapText="1"/>
    </xf>
    <xf numFmtId="10" fontId="37" fillId="0" borderId="1" xfId="2" applyNumberFormat="1" applyFont="1" applyFill="1" applyBorder="1" applyAlignment="1" applyProtection="1">
      <alignment horizontal="center" vertical="center" wrapText="1"/>
    </xf>
    <xf numFmtId="170" fontId="37" fillId="0" borderId="1" xfId="2" applyNumberFormat="1" applyFont="1" applyFill="1" applyBorder="1" applyAlignment="1" applyProtection="1">
      <alignment horizontal="center" vertical="center" wrapText="1"/>
    </xf>
    <xf numFmtId="0" fontId="41" fillId="0" borderId="29" xfId="0" applyFont="1" applyFill="1" applyBorder="1" applyAlignment="1" applyProtection="1">
      <alignment vertical="center" wrapText="1"/>
    </xf>
    <xf numFmtId="10" fontId="37" fillId="3" borderId="11" xfId="2" applyNumberFormat="1" applyFont="1" applyFill="1" applyBorder="1" applyAlignment="1" applyProtection="1">
      <alignment horizontal="center" vertical="center" wrapText="1"/>
    </xf>
    <xf numFmtId="9" fontId="37" fillId="3" borderId="11" xfId="2" applyNumberFormat="1" applyFont="1" applyFill="1" applyBorder="1" applyAlignment="1" applyProtection="1">
      <alignment horizontal="center" vertical="center" wrapText="1"/>
    </xf>
    <xf numFmtId="9" fontId="36" fillId="3" borderId="12" xfId="2" applyNumberFormat="1" applyFont="1" applyFill="1" applyBorder="1" applyAlignment="1" applyProtection="1">
      <alignment horizontal="center" vertical="center" wrapText="1"/>
    </xf>
    <xf numFmtId="0" fontId="41" fillId="3" borderId="36" xfId="0" applyFont="1" applyFill="1" applyBorder="1" applyAlignment="1" applyProtection="1">
      <alignment vertical="center" wrapText="1"/>
    </xf>
    <xf numFmtId="0" fontId="41" fillId="3" borderId="37" xfId="0" applyFont="1" applyFill="1" applyBorder="1" applyAlignment="1" applyProtection="1">
      <alignment vertical="center" wrapText="1"/>
    </xf>
    <xf numFmtId="0" fontId="40" fillId="3" borderId="1" xfId="0" applyFont="1" applyFill="1" applyBorder="1" applyAlignment="1" applyProtection="1">
      <alignment vertical="top" wrapText="1"/>
    </xf>
    <xf numFmtId="0" fontId="41" fillId="3" borderId="10" xfId="0" applyFont="1" applyFill="1" applyBorder="1" applyAlignment="1" applyProtection="1">
      <alignment vertical="center" wrapText="1"/>
    </xf>
    <xf numFmtId="165" fontId="37" fillId="3" borderId="8" xfId="0" applyNumberFormat="1" applyFont="1" applyFill="1" applyBorder="1" applyAlignment="1" applyProtection="1">
      <alignment horizontal="center" vertical="center" wrapText="1"/>
    </xf>
    <xf numFmtId="9" fontId="36" fillId="3" borderId="4" xfId="2" applyNumberFormat="1" applyFont="1" applyFill="1" applyBorder="1" applyAlignment="1" applyProtection="1">
      <alignment horizontal="center" vertical="center" wrapText="1"/>
    </xf>
    <xf numFmtId="0" fontId="40" fillId="3" borderId="61" xfId="0" applyFont="1" applyFill="1" applyBorder="1" applyAlignment="1" applyProtection="1">
      <alignment vertical="center" wrapText="1"/>
    </xf>
    <xf numFmtId="10" fontId="37" fillId="3" borderId="4" xfId="2" applyNumberFormat="1" applyFont="1" applyFill="1" applyBorder="1" applyAlignment="1" applyProtection="1">
      <alignment horizontal="center" vertical="center" wrapText="1"/>
    </xf>
    <xf numFmtId="0" fontId="41" fillId="3" borderId="62" xfId="0" applyFont="1" applyFill="1" applyBorder="1" applyAlignment="1" applyProtection="1">
      <alignment vertical="center" wrapText="1"/>
    </xf>
    <xf numFmtId="0" fontId="40" fillId="3" borderId="62" xfId="0" applyFont="1" applyFill="1" applyBorder="1" applyAlignment="1" applyProtection="1">
      <alignment vertical="center" wrapText="1"/>
    </xf>
    <xf numFmtId="9" fontId="37" fillId="3" borderId="10" xfId="2" applyNumberFormat="1" applyFont="1" applyFill="1" applyBorder="1" applyAlignment="1" applyProtection="1">
      <alignment horizontal="center" vertical="center" wrapText="1"/>
    </xf>
    <xf numFmtId="10" fontId="37" fillId="3" borderId="52" xfId="2" applyNumberFormat="1" applyFont="1" applyFill="1" applyBorder="1" applyAlignment="1" applyProtection="1">
      <alignment horizontal="center" vertical="center" wrapText="1"/>
    </xf>
    <xf numFmtId="0" fontId="41" fillId="3" borderId="64" xfId="0" applyFont="1" applyFill="1" applyBorder="1" applyAlignment="1" applyProtection="1">
      <alignment vertical="center" wrapText="1"/>
    </xf>
    <xf numFmtId="0" fontId="40" fillId="3" borderId="63" xfId="0" applyFont="1" applyFill="1" applyBorder="1" applyAlignment="1" applyProtection="1">
      <alignment vertical="center" wrapText="1"/>
    </xf>
    <xf numFmtId="0" fontId="40" fillId="3" borderId="65" xfId="0" applyFont="1" applyFill="1" applyBorder="1" applyAlignment="1" applyProtection="1">
      <alignment vertical="center" wrapText="1"/>
    </xf>
    <xf numFmtId="10" fontId="36" fillId="3" borderId="5" xfId="2" applyNumberFormat="1" applyFont="1" applyFill="1" applyBorder="1" applyAlignment="1" applyProtection="1">
      <alignment horizontal="center" vertical="center" wrapText="1"/>
    </xf>
    <xf numFmtId="9" fontId="36" fillId="3" borderId="19" xfId="2" applyNumberFormat="1" applyFont="1" applyFill="1" applyBorder="1" applyAlignment="1" applyProtection="1">
      <alignment horizontal="center" vertical="center" wrapText="1"/>
    </xf>
    <xf numFmtId="170" fontId="37" fillId="3" borderId="5" xfId="2" applyNumberFormat="1" applyFont="1" applyFill="1" applyBorder="1" applyAlignment="1" applyProtection="1">
      <alignment horizontal="center" vertical="center" wrapText="1"/>
    </xf>
    <xf numFmtId="10" fontId="37" fillId="3" borderId="19" xfId="2" applyNumberFormat="1" applyFont="1" applyFill="1" applyBorder="1" applyAlignment="1" applyProtection="1">
      <alignment horizontal="center" vertical="center" wrapText="1"/>
    </xf>
    <xf numFmtId="0" fontId="41" fillId="3" borderId="63" xfId="0" applyFont="1" applyFill="1" applyBorder="1" applyAlignment="1" applyProtection="1">
      <alignment vertical="center" wrapText="1"/>
    </xf>
    <xf numFmtId="10" fontId="36" fillId="3" borderId="19" xfId="2" applyNumberFormat="1" applyFont="1" applyFill="1" applyBorder="1" applyAlignment="1" applyProtection="1">
      <alignment horizontal="center" vertical="center" wrapText="1"/>
    </xf>
    <xf numFmtId="0" fontId="41" fillId="3" borderId="61" xfId="0" applyFont="1" applyFill="1" applyBorder="1" applyAlignment="1" applyProtection="1">
      <alignment vertical="center" wrapText="1"/>
    </xf>
    <xf numFmtId="0" fontId="40" fillId="3" borderId="36" xfId="0" applyFont="1" applyFill="1" applyBorder="1" applyAlignment="1" applyProtection="1">
      <alignment vertical="center" wrapText="1"/>
    </xf>
    <xf numFmtId="0" fontId="40" fillId="3" borderId="31" xfId="0" applyFont="1" applyFill="1" applyBorder="1" applyAlignment="1" applyProtection="1">
      <alignment vertical="top" wrapText="1"/>
    </xf>
    <xf numFmtId="0" fontId="40" fillId="3" borderId="34" xfId="0" applyFont="1" applyFill="1" applyBorder="1" applyAlignment="1" applyProtection="1">
      <alignment vertical="top" wrapText="1"/>
    </xf>
    <xf numFmtId="0" fontId="45" fillId="3" borderId="29" xfId="0" applyFont="1" applyFill="1" applyBorder="1" applyAlignment="1" applyProtection="1">
      <alignment vertical="center"/>
    </xf>
    <xf numFmtId="0" fontId="45" fillId="3" borderId="30" xfId="0" applyFont="1" applyFill="1" applyBorder="1" applyAlignment="1" applyProtection="1">
      <alignment vertical="center"/>
    </xf>
    <xf numFmtId="0" fontId="41" fillId="3" borderId="27" xfId="0" applyFont="1" applyFill="1" applyBorder="1" applyAlignment="1" applyProtection="1">
      <alignment vertical="center" wrapText="1"/>
    </xf>
    <xf numFmtId="0" fontId="16" fillId="3" borderId="0" xfId="0" applyFont="1" applyFill="1" applyBorder="1" applyAlignment="1">
      <alignment horizontal="justify" vertical="center" wrapText="1"/>
    </xf>
    <xf numFmtId="0" fontId="28" fillId="3" borderId="1" xfId="0" applyFont="1" applyFill="1" applyBorder="1" applyAlignment="1">
      <alignment horizontal="center" vertical="center" wrapText="1"/>
    </xf>
    <xf numFmtId="9" fontId="26" fillId="3" borderId="1" xfId="0" applyNumberFormat="1" applyFont="1" applyFill="1" applyBorder="1" applyAlignment="1">
      <alignment horizontal="center" vertical="center" wrapText="1"/>
    </xf>
    <xf numFmtId="0" fontId="27" fillId="3" borderId="1" xfId="0" applyFont="1" applyFill="1" applyBorder="1" applyAlignment="1">
      <alignment horizontal="center" vertical="center" wrapText="1"/>
    </xf>
    <xf numFmtId="9" fontId="28" fillId="3" borderId="1" xfId="0" applyNumberFormat="1" applyFont="1" applyFill="1" applyBorder="1" applyAlignment="1">
      <alignment horizontal="center" vertical="center" wrapText="1"/>
    </xf>
    <xf numFmtId="0" fontId="28" fillId="3" borderId="1" xfId="0" applyFont="1" applyFill="1" applyBorder="1" applyAlignment="1">
      <alignment vertical="center" wrapText="1"/>
    </xf>
    <xf numFmtId="3" fontId="28" fillId="3" borderId="1" xfId="0" applyNumberFormat="1" applyFont="1" applyFill="1" applyBorder="1" applyAlignment="1">
      <alignment horizontal="center" vertical="center" wrapText="1"/>
    </xf>
    <xf numFmtId="0" fontId="26" fillId="3" borderId="1" xfId="0" applyFont="1" applyFill="1" applyBorder="1" applyAlignment="1">
      <alignment horizontal="center" vertical="center" wrapText="1"/>
    </xf>
    <xf numFmtId="0" fontId="27" fillId="3" borderId="31" xfId="0" applyFont="1" applyFill="1" applyBorder="1" applyAlignment="1" applyProtection="1">
      <alignment vertical="top" wrapText="1"/>
    </xf>
    <xf numFmtId="169" fontId="36" fillId="3" borderId="1" xfId="2" applyNumberFormat="1" applyFont="1" applyFill="1" applyBorder="1" applyAlignment="1" applyProtection="1">
      <alignment horizontal="center" vertical="center" wrapText="1"/>
    </xf>
    <xf numFmtId="0" fontId="28" fillId="3" borderId="1" xfId="0" applyFont="1" applyFill="1" applyBorder="1" applyAlignment="1">
      <alignment horizontal="justify" vertical="center" wrapText="1"/>
    </xf>
    <xf numFmtId="0" fontId="20" fillId="3" borderId="0" xfId="0" applyFont="1" applyFill="1" applyAlignment="1">
      <alignment vertical="center"/>
    </xf>
    <xf numFmtId="0" fontId="27" fillId="0" borderId="1" xfId="0" applyFont="1" applyFill="1" applyBorder="1" applyAlignment="1">
      <alignment horizontal="center" vertical="center" wrapText="1"/>
    </xf>
    <xf numFmtId="0" fontId="18" fillId="3" borderId="0" xfId="0" applyFont="1" applyFill="1" applyAlignment="1">
      <alignment horizontal="center" vertical="center" wrapText="1"/>
    </xf>
    <xf numFmtId="0" fontId="3" fillId="3" borderId="0" xfId="0" applyFont="1" applyFill="1" applyAlignment="1">
      <alignment vertical="center"/>
    </xf>
    <xf numFmtId="3" fontId="6" fillId="3" borderId="0" xfId="0" applyNumberFormat="1" applyFont="1" applyFill="1" applyAlignment="1">
      <alignment horizontal="center" vertical="center"/>
    </xf>
    <xf numFmtId="0" fontId="6" fillId="3" borderId="0" xfId="0" applyFont="1" applyFill="1" applyAlignment="1">
      <alignment vertical="center"/>
    </xf>
    <xf numFmtId="170" fontId="45" fillId="3" borderId="10" xfId="2" applyNumberFormat="1" applyFont="1" applyFill="1" applyBorder="1" applyAlignment="1" applyProtection="1">
      <alignment horizontal="center" vertical="center" wrapText="1"/>
    </xf>
    <xf numFmtId="169" fontId="36" fillId="3" borderId="5" xfId="2" applyNumberFormat="1" applyFont="1" applyFill="1" applyBorder="1" applyAlignment="1" applyProtection="1">
      <alignment horizontal="center" vertical="center" wrapText="1"/>
    </xf>
    <xf numFmtId="166" fontId="36" fillId="3" borderId="1" xfId="0" applyNumberFormat="1" applyFont="1" applyFill="1" applyBorder="1" applyAlignment="1">
      <alignment horizontal="center" vertical="center" wrapText="1"/>
    </xf>
    <xf numFmtId="165" fontId="36" fillId="3" borderId="1" xfId="0" applyNumberFormat="1" applyFont="1" applyFill="1" applyBorder="1" applyAlignment="1" applyProtection="1">
      <alignment horizontal="left" vertical="center" wrapText="1"/>
    </xf>
    <xf numFmtId="0" fontId="36" fillId="3" borderId="1" xfId="0" applyFont="1" applyFill="1" applyBorder="1" applyAlignment="1" applyProtection="1">
      <alignment horizontal="left" vertical="center" wrapText="1"/>
    </xf>
    <xf numFmtId="0" fontId="20" fillId="0" borderId="10" xfId="0" applyFont="1" applyFill="1" applyBorder="1" applyAlignment="1">
      <alignment horizontal="left" vertical="top" wrapText="1"/>
    </xf>
    <xf numFmtId="169" fontId="51" fillId="3" borderId="0" xfId="0" applyNumberFormat="1" applyFont="1" applyFill="1" applyBorder="1" applyAlignment="1" applyProtection="1">
      <alignment vertical="center"/>
    </xf>
    <xf numFmtId="0" fontId="52" fillId="3" borderId="17" xfId="0" applyFont="1" applyFill="1" applyBorder="1" applyAlignment="1" applyProtection="1">
      <alignment vertical="center" wrapText="1"/>
    </xf>
    <xf numFmtId="169" fontId="52" fillId="3" borderId="46" xfId="2" applyNumberFormat="1" applyFont="1" applyFill="1" applyBorder="1" applyAlignment="1" applyProtection="1">
      <alignment horizontal="center" vertical="center" wrapText="1"/>
    </xf>
    <xf numFmtId="170" fontId="52" fillId="3" borderId="47" xfId="2" applyNumberFormat="1" applyFont="1" applyFill="1" applyBorder="1" applyAlignment="1" applyProtection="1">
      <alignment horizontal="center" vertical="center" wrapText="1"/>
    </xf>
    <xf numFmtId="169" fontId="52" fillId="3" borderId="47" xfId="2" applyNumberFormat="1" applyFont="1" applyFill="1" applyBorder="1" applyAlignment="1" applyProtection="1">
      <alignment horizontal="center" vertical="center" wrapText="1"/>
    </xf>
    <xf numFmtId="9" fontId="52" fillId="3" borderId="47" xfId="2" applyNumberFormat="1" applyFont="1" applyFill="1" applyBorder="1" applyAlignment="1" applyProtection="1">
      <alignment horizontal="center" vertical="center" wrapText="1"/>
    </xf>
    <xf numFmtId="167" fontId="52" fillId="3" borderId="47" xfId="2" applyNumberFormat="1" applyFont="1" applyFill="1" applyBorder="1" applyAlignment="1" applyProtection="1">
      <alignment horizontal="center" vertical="center" wrapText="1"/>
    </xf>
    <xf numFmtId="0" fontId="52" fillId="3" borderId="1" xfId="0" applyFont="1" applyFill="1" applyBorder="1" applyAlignment="1" applyProtection="1">
      <alignment vertical="top" wrapText="1"/>
    </xf>
    <xf numFmtId="0" fontId="52" fillId="3" borderId="5" xfId="0" applyFont="1" applyFill="1" applyBorder="1" applyAlignment="1" applyProtection="1">
      <alignment vertical="center" wrapText="1"/>
    </xf>
    <xf numFmtId="169" fontId="52" fillId="3" borderId="5" xfId="2" applyNumberFormat="1" applyFont="1" applyFill="1" applyBorder="1" applyAlignment="1" applyProtection="1">
      <alignment horizontal="center" vertical="center" wrapText="1"/>
    </xf>
    <xf numFmtId="9" fontId="52" fillId="3" borderId="5" xfId="2" applyNumberFormat="1" applyFont="1" applyFill="1" applyBorder="1" applyAlignment="1" applyProtection="1">
      <alignment horizontal="center" vertical="center" wrapText="1"/>
    </xf>
    <xf numFmtId="169" fontId="52" fillId="3" borderId="5" xfId="2" applyNumberFormat="1" applyFont="1" applyFill="1" applyBorder="1" applyAlignment="1" applyProtection="1">
      <alignment vertical="center" wrapText="1"/>
    </xf>
    <xf numFmtId="0" fontId="52" fillId="3" borderId="29" xfId="0" applyFont="1" applyFill="1" applyBorder="1" applyAlignment="1" applyProtection="1">
      <alignment vertical="center" wrapText="1"/>
    </xf>
    <xf numFmtId="165" fontId="52" fillId="3" borderId="1" xfId="0" applyNumberFormat="1" applyFont="1" applyFill="1" applyBorder="1" applyAlignment="1" applyProtection="1">
      <alignment vertical="center" wrapText="1"/>
    </xf>
    <xf numFmtId="169" fontId="52" fillId="3" borderId="1" xfId="2" applyNumberFormat="1" applyFont="1" applyFill="1" applyBorder="1" applyAlignment="1" applyProtection="1">
      <alignment horizontal="center" vertical="center" wrapText="1"/>
    </xf>
    <xf numFmtId="170" fontId="52" fillId="3" borderId="1" xfId="2" applyNumberFormat="1" applyFont="1" applyFill="1" applyBorder="1" applyAlignment="1" applyProtection="1">
      <alignment horizontal="center" vertical="center" wrapText="1"/>
    </xf>
    <xf numFmtId="9" fontId="52" fillId="3" borderId="1" xfId="2" applyNumberFormat="1" applyFont="1" applyFill="1" applyBorder="1" applyAlignment="1" applyProtection="1">
      <alignment horizontal="center" vertical="center" wrapText="1"/>
    </xf>
    <xf numFmtId="0" fontId="52" fillId="3" borderId="34" xfId="0" applyFont="1" applyFill="1" applyBorder="1" applyAlignment="1" applyProtection="1">
      <alignment vertical="top" wrapText="1"/>
    </xf>
    <xf numFmtId="165" fontId="52" fillId="3" borderId="10" xfId="0" applyNumberFormat="1" applyFont="1" applyFill="1" applyBorder="1" applyAlignment="1" applyProtection="1">
      <alignment vertical="center" wrapText="1"/>
    </xf>
    <xf numFmtId="170" fontId="52" fillId="3" borderId="10" xfId="2" applyNumberFormat="1" applyFont="1" applyFill="1" applyBorder="1" applyAlignment="1" applyProtection="1">
      <alignment horizontal="center" vertical="center" wrapText="1"/>
    </xf>
    <xf numFmtId="9" fontId="52" fillId="3" borderId="10" xfId="2" applyNumberFormat="1" applyFont="1" applyFill="1" applyBorder="1" applyAlignment="1" applyProtection="1">
      <alignment horizontal="center" vertical="center" wrapText="1"/>
    </xf>
    <xf numFmtId="0" fontId="52" fillId="3" borderId="37" xfId="0" applyFont="1" applyFill="1" applyBorder="1" applyAlignment="1" applyProtection="1">
      <alignment horizontal="left" vertical="top" wrapText="1"/>
    </xf>
    <xf numFmtId="10" fontId="52" fillId="3" borderId="1" xfId="2" applyNumberFormat="1" applyFont="1" applyFill="1" applyBorder="1" applyAlignment="1" applyProtection="1">
      <alignment horizontal="center" vertical="center" wrapText="1"/>
    </xf>
    <xf numFmtId="166" fontId="52" fillId="3" borderId="1" xfId="0" applyNumberFormat="1" applyFont="1" applyFill="1" applyBorder="1" applyAlignment="1">
      <alignment horizontal="center" vertical="center" wrapText="1"/>
    </xf>
    <xf numFmtId="0" fontId="52" fillId="3" borderId="12" xfId="0" applyFont="1" applyFill="1" applyBorder="1" applyAlignment="1" applyProtection="1">
      <alignment vertical="center" wrapText="1"/>
    </xf>
    <xf numFmtId="169" fontId="52" fillId="3" borderId="12" xfId="2" applyNumberFormat="1" applyFont="1" applyFill="1" applyBorder="1" applyAlignment="1" applyProtection="1">
      <alignment horizontal="center" vertical="center" wrapText="1"/>
    </xf>
    <xf numFmtId="170" fontId="52" fillId="3" borderId="12" xfId="2" applyNumberFormat="1" applyFont="1" applyFill="1" applyBorder="1" applyAlignment="1" applyProtection="1">
      <alignment horizontal="center" vertical="center" wrapText="1"/>
    </xf>
    <xf numFmtId="10" fontId="52" fillId="3" borderId="12" xfId="2" applyNumberFormat="1" applyFont="1" applyFill="1" applyBorder="1" applyAlignment="1" applyProtection="1">
      <alignment horizontal="center" vertical="center" wrapText="1"/>
    </xf>
    <xf numFmtId="166" fontId="52" fillId="3" borderId="12" xfId="0" applyNumberFormat="1" applyFont="1" applyFill="1" applyBorder="1" applyAlignment="1">
      <alignment horizontal="center" vertical="center" wrapText="1"/>
    </xf>
    <xf numFmtId="0" fontId="52" fillId="3" borderId="30" xfId="0" applyFont="1" applyFill="1" applyBorder="1" applyAlignment="1" applyProtection="1">
      <alignment vertical="center" wrapText="1"/>
    </xf>
    <xf numFmtId="0" fontId="52" fillId="3" borderId="46" xfId="0" applyFont="1" applyFill="1" applyBorder="1" applyAlignment="1" applyProtection="1">
      <alignment horizontal="left" vertical="center" wrapText="1"/>
    </xf>
    <xf numFmtId="0" fontId="52" fillId="3" borderId="48" xfId="0" applyFont="1" applyFill="1" applyBorder="1" applyAlignment="1" applyProtection="1">
      <alignment vertical="center" wrapText="1"/>
    </xf>
    <xf numFmtId="0" fontId="52" fillId="3" borderId="5" xfId="0" applyFont="1" applyFill="1" applyBorder="1" applyAlignment="1" applyProtection="1">
      <alignment horizontal="left" vertical="center" wrapText="1"/>
    </xf>
    <xf numFmtId="170" fontId="52" fillId="3" borderId="5" xfId="2" applyNumberFormat="1" applyFont="1" applyFill="1" applyBorder="1" applyAlignment="1" applyProtection="1">
      <alignment horizontal="center" vertical="center" wrapText="1"/>
    </xf>
    <xf numFmtId="0" fontId="52" fillId="3" borderId="31" xfId="0" applyFont="1" applyFill="1" applyBorder="1" applyAlignment="1" applyProtection="1">
      <alignment vertical="center" wrapText="1"/>
    </xf>
    <xf numFmtId="165" fontId="52" fillId="3" borderId="1" xfId="0" applyNumberFormat="1" applyFont="1" applyFill="1" applyBorder="1" applyAlignment="1" applyProtection="1">
      <alignment horizontal="left" vertical="center" wrapText="1"/>
    </xf>
    <xf numFmtId="0" fontId="52" fillId="3" borderId="37" xfId="0" applyFont="1" applyFill="1" applyBorder="1" applyAlignment="1" applyProtection="1">
      <alignment vertical="center" wrapText="1"/>
    </xf>
    <xf numFmtId="0" fontId="52" fillId="3" borderId="12" xfId="0" applyFont="1" applyFill="1" applyBorder="1" applyAlignment="1" applyProtection="1">
      <alignment horizontal="left" vertical="center" wrapText="1"/>
    </xf>
    <xf numFmtId="0" fontId="52" fillId="2" borderId="5" xfId="0" applyFont="1" applyFill="1" applyBorder="1" applyAlignment="1" applyProtection="1">
      <alignment horizontal="left" vertical="center" wrapText="1"/>
    </xf>
    <xf numFmtId="169" fontId="52" fillId="2" borderId="5" xfId="2" applyNumberFormat="1" applyFont="1" applyFill="1" applyBorder="1" applyAlignment="1" applyProtection="1">
      <alignment horizontal="center" vertical="center" wrapText="1"/>
    </xf>
    <xf numFmtId="9" fontId="52" fillId="2" borderId="47" xfId="2" applyNumberFormat="1" applyFont="1" applyFill="1" applyBorder="1" applyAlignment="1" applyProtection="1">
      <alignment horizontal="center" vertical="center" wrapText="1"/>
    </xf>
    <xf numFmtId="169" fontId="52" fillId="2" borderId="5" xfId="2" applyNumberFormat="1" applyFont="1" applyFill="1" applyBorder="1" applyAlignment="1" applyProtection="1">
      <alignment vertical="center" wrapText="1"/>
    </xf>
    <xf numFmtId="170" fontId="52" fillId="2" borderId="47" xfId="2" applyNumberFormat="1" applyFont="1" applyFill="1" applyBorder="1" applyAlignment="1" applyProtection="1">
      <alignment horizontal="center" vertical="center" wrapText="1"/>
    </xf>
    <xf numFmtId="10" fontId="52" fillId="2" borderId="5" xfId="2" applyNumberFormat="1" applyFont="1" applyFill="1" applyBorder="1" applyAlignment="1" applyProtection="1">
      <alignment vertical="center" wrapText="1"/>
    </xf>
    <xf numFmtId="0" fontId="52" fillId="2" borderId="5" xfId="0" applyFont="1" applyFill="1" applyBorder="1" applyAlignment="1" applyProtection="1">
      <alignment vertical="center"/>
    </xf>
    <xf numFmtId="0" fontId="52" fillId="0" borderId="1" xfId="0" applyFont="1" applyFill="1" applyBorder="1" applyAlignment="1" applyProtection="1">
      <alignment horizontal="left" vertical="center" wrapText="1"/>
    </xf>
    <xf numFmtId="169" fontId="52" fillId="0" borderId="1" xfId="2" applyNumberFormat="1" applyFont="1" applyFill="1" applyBorder="1" applyAlignment="1" applyProtection="1">
      <alignment vertical="center" wrapText="1"/>
    </xf>
    <xf numFmtId="10" fontId="52" fillId="0" borderId="1" xfId="2" applyNumberFormat="1" applyFont="1" applyFill="1" applyBorder="1" applyAlignment="1" applyProtection="1">
      <alignment vertical="center" wrapText="1"/>
    </xf>
    <xf numFmtId="169" fontId="52" fillId="3" borderId="1" xfId="2" applyNumberFormat="1" applyFont="1" applyFill="1" applyBorder="1" applyAlignment="1" applyProtection="1">
      <alignment vertical="center" wrapText="1"/>
    </xf>
    <xf numFmtId="10" fontId="52" fillId="3" borderId="1" xfId="2" applyNumberFormat="1" applyFont="1" applyFill="1" applyBorder="1" applyAlignment="1" applyProtection="1">
      <alignment vertical="center" wrapText="1"/>
    </xf>
    <xf numFmtId="0" fontId="52" fillId="0" borderId="29" xfId="0" applyFont="1" applyFill="1" applyBorder="1" applyAlignment="1" applyProtection="1">
      <alignment vertical="center"/>
    </xf>
    <xf numFmtId="165" fontId="52" fillId="0" borderId="1" xfId="0" applyNumberFormat="1" applyFont="1" applyFill="1" applyBorder="1" applyAlignment="1" applyProtection="1">
      <alignment horizontal="left" vertical="center" wrapText="1"/>
    </xf>
    <xf numFmtId="165" fontId="52" fillId="3" borderId="1" xfId="2" applyNumberFormat="1" applyFont="1" applyFill="1" applyBorder="1" applyAlignment="1" applyProtection="1">
      <alignment vertical="center" wrapText="1"/>
    </xf>
    <xf numFmtId="0" fontId="52" fillId="0" borderId="29" xfId="0" applyFont="1" applyFill="1" applyBorder="1" applyAlignment="1" applyProtection="1">
      <alignment vertical="center" wrapText="1"/>
    </xf>
    <xf numFmtId="169" fontId="52" fillId="3" borderId="11" xfId="2" applyNumberFormat="1" applyFont="1" applyFill="1" applyBorder="1" applyAlignment="1" applyProtection="1">
      <alignment horizontal="center" vertical="center" wrapText="1"/>
    </xf>
    <xf numFmtId="0" fontId="52" fillId="0" borderId="12" xfId="0" applyFont="1" applyFill="1" applyBorder="1" applyAlignment="1" applyProtection="1">
      <alignment horizontal="left" vertical="center" wrapText="1"/>
    </xf>
    <xf numFmtId="169" fontId="52" fillId="0" borderId="12" xfId="2" applyNumberFormat="1" applyFont="1" applyFill="1" applyBorder="1" applyAlignment="1" applyProtection="1">
      <alignment vertical="center" wrapText="1"/>
    </xf>
    <xf numFmtId="10" fontId="52" fillId="0" borderId="12" xfId="2" applyNumberFormat="1" applyFont="1" applyFill="1" applyBorder="1" applyAlignment="1" applyProtection="1">
      <alignment vertical="center" wrapText="1"/>
    </xf>
    <xf numFmtId="169" fontId="52" fillId="3" borderId="12" xfId="2" applyNumberFormat="1" applyFont="1" applyFill="1" applyBorder="1" applyAlignment="1" applyProtection="1">
      <alignment vertical="center" wrapText="1"/>
    </xf>
    <xf numFmtId="10" fontId="52" fillId="3" borderId="12" xfId="2" applyNumberFormat="1" applyFont="1" applyFill="1" applyBorder="1" applyAlignment="1" applyProtection="1">
      <alignment vertical="center" wrapText="1"/>
    </xf>
    <xf numFmtId="10" fontId="52" fillId="0" borderId="1" xfId="2" applyNumberFormat="1" applyFont="1" applyFill="1" applyBorder="1" applyAlignment="1" applyProtection="1">
      <alignment horizontal="center" vertical="center" wrapText="1"/>
    </xf>
    <xf numFmtId="169" fontId="52" fillId="0" borderId="1" xfId="2" applyNumberFormat="1" applyFont="1" applyFill="1" applyBorder="1" applyAlignment="1" applyProtection="1">
      <alignment horizontal="center" vertical="center" wrapText="1"/>
    </xf>
    <xf numFmtId="0" fontId="52" fillId="0" borderId="1" xfId="0" applyFont="1" applyFill="1" applyBorder="1" applyAlignment="1" applyProtection="1">
      <alignment vertical="center"/>
    </xf>
    <xf numFmtId="9" fontId="52" fillId="3" borderId="1" xfId="2" applyNumberFormat="1" applyFont="1" applyFill="1" applyBorder="1" applyAlignment="1" applyProtection="1">
      <alignment vertical="center" wrapText="1"/>
    </xf>
    <xf numFmtId="9" fontId="52" fillId="0" borderId="1" xfId="2" applyNumberFormat="1" applyFont="1" applyFill="1" applyBorder="1" applyAlignment="1" applyProtection="1">
      <alignment horizontal="center" vertical="center" wrapText="1"/>
    </xf>
    <xf numFmtId="0" fontId="52" fillId="0" borderId="1" xfId="0" applyFont="1" applyFill="1" applyBorder="1" applyAlignment="1" applyProtection="1">
      <alignment vertical="center" wrapText="1"/>
    </xf>
    <xf numFmtId="165" fontId="52" fillId="3" borderId="1" xfId="2" applyNumberFormat="1" applyFont="1" applyFill="1" applyBorder="1" applyAlignment="1" applyProtection="1">
      <alignment horizontal="center" vertical="center" wrapText="1"/>
    </xf>
    <xf numFmtId="0" fontId="40" fillId="0" borderId="27" xfId="0" applyFont="1" applyFill="1" applyBorder="1" applyAlignment="1" applyProtection="1">
      <alignment vertical="center" wrapText="1"/>
    </xf>
    <xf numFmtId="0" fontId="36" fillId="3" borderId="4" xfId="0" applyFont="1" applyFill="1" applyBorder="1" applyAlignment="1" applyProtection="1">
      <alignment vertical="center"/>
    </xf>
    <xf numFmtId="0" fontId="36" fillId="3" borderId="0" xfId="0" applyFont="1" applyFill="1" applyBorder="1" applyAlignment="1" applyProtection="1">
      <alignment vertical="center"/>
    </xf>
    <xf numFmtId="0" fontId="36" fillId="3" borderId="31" xfId="0" applyFont="1" applyFill="1" applyBorder="1" applyAlignment="1" applyProtection="1">
      <alignment vertical="center" wrapText="1"/>
    </xf>
    <xf numFmtId="170" fontId="28" fillId="3" borderId="1" xfId="0" applyNumberFormat="1" applyFont="1" applyFill="1" applyBorder="1" applyAlignment="1">
      <alignment horizontal="center" vertical="center" wrapText="1"/>
    </xf>
    <xf numFmtId="0" fontId="21" fillId="3" borderId="0" xfId="0" applyFont="1" applyFill="1" applyBorder="1" applyAlignment="1">
      <alignment horizontal="justify" vertical="center" wrapText="1"/>
    </xf>
    <xf numFmtId="0" fontId="20" fillId="0" borderId="1" xfId="0" applyFont="1" applyFill="1" applyBorder="1" applyAlignment="1">
      <alignment vertical="top" wrapText="1"/>
    </xf>
    <xf numFmtId="169" fontId="36" fillId="3" borderId="10" xfId="2" applyNumberFormat="1" applyFont="1" applyFill="1" applyBorder="1" applyAlignment="1" applyProtection="1">
      <alignment horizontal="center" vertical="center" wrapText="1"/>
    </xf>
    <xf numFmtId="169" fontId="36" fillId="3" borderId="5" xfId="2" applyNumberFormat="1" applyFont="1" applyFill="1" applyBorder="1" applyAlignment="1" applyProtection="1">
      <alignment horizontal="center" vertical="center" wrapText="1"/>
    </xf>
    <xf numFmtId="169" fontId="36" fillId="3" borderId="1" xfId="2" applyNumberFormat="1" applyFont="1" applyFill="1" applyBorder="1" applyAlignment="1" applyProtection="1">
      <alignment horizontal="center" vertical="center" wrapText="1"/>
    </xf>
    <xf numFmtId="165" fontId="52" fillId="3" borderId="1" xfId="0" applyNumberFormat="1" applyFont="1" applyFill="1" applyBorder="1" applyAlignment="1" applyProtection="1">
      <alignment horizontal="left" vertical="center" wrapText="1"/>
    </xf>
    <xf numFmtId="10" fontId="36" fillId="3" borderId="10" xfId="2" applyNumberFormat="1" applyFont="1" applyFill="1" applyBorder="1" applyAlignment="1" applyProtection="1">
      <alignment horizontal="center" vertical="center" wrapText="1"/>
    </xf>
    <xf numFmtId="10" fontId="36" fillId="3" borderId="5" xfId="2" applyNumberFormat="1" applyFont="1" applyFill="1" applyBorder="1" applyAlignment="1" applyProtection="1">
      <alignment horizontal="center" vertical="center" wrapText="1"/>
    </xf>
    <xf numFmtId="170" fontId="37" fillId="0" borderId="11" xfId="2" applyNumberFormat="1" applyFont="1" applyFill="1" applyBorder="1" applyAlignment="1" applyProtection="1">
      <alignment horizontal="center" vertical="center" wrapText="1"/>
    </xf>
    <xf numFmtId="165" fontId="37" fillId="0" borderId="1" xfId="2" applyNumberFormat="1" applyFont="1" applyFill="1" applyBorder="1" applyAlignment="1" applyProtection="1">
      <alignment horizontal="center" vertical="center" wrapText="1"/>
    </xf>
    <xf numFmtId="0" fontId="52" fillId="3" borderId="1" xfId="0" applyFont="1" applyFill="1" applyBorder="1" applyAlignment="1" applyProtection="1">
      <alignment horizontal="left" vertical="center" wrapText="1"/>
    </xf>
    <xf numFmtId="0" fontId="52" fillId="3" borderId="1" xfId="0" applyFont="1" applyFill="1" applyBorder="1" applyAlignment="1" applyProtection="1">
      <alignment vertical="center"/>
    </xf>
    <xf numFmtId="0" fontId="52" fillId="3" borderId="1" xfId="0" applyFont="1" applyFill="1" applyBorder="1" applyAlignment="1" applyProtection="1">
      <alignment vertical="center" wrapText="1"/>
    </xf>
    <xf numFmtId="10" fontId="52" fillId="3" borderId="5" xfId="2" applyNumberFormat="1" applyFont="1" applyFill="1" applyBorder="1" applyAlignment="1" applyProtection="1">
      <alignment vertical="center" wrapText="1"/>
    </xf>
    <xf numFmtId="0" fontId="23" fillId="0" borderId="1" xfId="0" applyFont="1" applyFill="1" applyBorder="1" applyAlignment="1">
      <alignment horizontal="center" vertical="center" wrapText="1"/>
    </xf>
    <xf numFmtId="0" fontId="54" fillId="0" borderId="0" xfId="0" applyFont="1" applyFill="1" applyBorder="1" applyAlignment="1"/>
    <xf numFmtId="0" fontId="55" fillId="0" borderId="0" xfId="0" applyFont="1" applyFill="1" applyBorder="1" applyAlignment="1">
      <alignment horizontal="justify"/>
    </xf>
    <xf numFmtId="3" fontId="55" fillId="0" borderId="0" xfId="0" applyNumberFormat="1" applyFont="1" applyFill="1" applyAlignment="1"/>
    <xf numFmtId="0" fontId="54" fillId="0" borderId="0" xfId="0" applyFont="1" applyFill="1" applyBorder="1" applyAlignment="1">
      <alignment wrapText="1"/>
    </xf>
    <xf numFmtId="0" fontId="54" fillId="0" borderId="0" xfId="0" applyFont="1" applyFill="1" applyAlignment="1"/>
    <xf numFmtId="0" fontId="54" fillId="0" borderId="0" xfId="0" applyFont="1" applyFill="1" applyBorder="1" applyAlignment="1">
      <alignment horizontal="justify" vertical="center" wrapText="1"/>
    </xf>
    <xf numFmtId="0" fontId="54" fillId="3" borderId="0" xfId="0" applyFont="1" applyFill="1" applyBorder="1" applyAlignment="1">
      <alignment horizontal="justify" vertical="center" wrapText="1"/>
    </xf>
    <xf numFmtId="0" fontId="55" fillId="0" borderId="0" xfId="0" applyFont="1" applyFill="1" applyBorder="1" applyAlignment="1" applyProtection="1">
      <alignment horizontal="left" vertical="top" wrapText="1"/>
    </xf>
    <xf numFmtId="169" fontId="56" fillId="0" borderId="0" xfId="2" applyNumberFormat="1" applyFont="1" applyFill="1" applyBorder="1" applyAlignment="1" applyProtection="1">
      <alignment vertical="top" wrapText="1"/>
    </xf>
    <xf numFmtId="0" fontId="55" fillId="0" borderId="0" xfId="0" applyFont="1" applyFill="1" applyBorder="1" applyAlignment="1" applyProtection="1">
      <alignment horizontal="left"/>
    </xf>
    <xf numFmtId="0" fontId="55" fillId="0" borderId="0" xfId="0" applyFont="1" applyFill="1"/>
    <xf numFmtId="0" fontId="55" fillId="0" borderId="0" xfId="0" applyFont="1" applyFill="1" applyAlignment="1">
      <alignment vertical="center"/>
    </xf>
    <xf numFmtId="0" fontId="55" fillId="3" borderId="0" xfId="0" applyFont="1" applyFill="1"/>
    <xf numFmtId="0" fontId="55" fillId="3" borderId="0" xfId="0" applyFont="1" applyFill="1" applyAlignment="1">
      <alignment vertical="center"/>
    </xf>
    <xf numFmtId="0" fontId="55" fillId="3" borderId="0" xfId="0" applyFont="1" applyFill="1" applyBorder="1" applyAlignment="1" applyProtection="1">
      <alignment horizontal="left" vertical="top" wrapText="1"/>
    </xf>
    <xf numFmtId="169" fontId="56" fillId="3" borderId="0" xfId="2" applyNumberFormat="1" applyFont="1" applyFill="1" applyBorder="1" applyAlignment="1" applyProtection="1">
      <alignment vertical="top" wrapText="1"/>
    </xf>
    <xf numFmtId="0" fontId="55" fillId="0" borderId="0" xfId="0" applyFont="1" applyFill="1" applyBorder="1" applyAlignment="1" applyProtection="1">
      <alignment vertical="center"/>
    </xf>
    <xf numFmtId="0" fontId="55" fillId="0" borderId="0" xfId="0" applyFont="1" applyFill="1" applyAlignment="1">
      <alignment wrapText="1"/>
    </xf>
    <xf numFmtId="0" fontId="20" fillId="0"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165" fontId="36" fillId="3" borderId="1" xfId="0" applyNumberFormat="1" applyFont="1" applyFill="1" applyBorder="1" applyAlignment="1" applyProtection="1">
      <alignment horizontal="left" vertical="center" wrapText="1"/>
    </xf>
    <xf numFmtId="0" fontId="36" fillId="3" borderId="1" xfId="0" applyFont="1" applyFill="1" applyBorder="1" applyAlignment="1" applyProtection="1">
      <alignment horizontal="left" vertical="center" wrapText="1"/>
    </xf>
    <xf numFmtId="169" fontId="36" fillId="3" borderId="1" xfId="2" applyNumberFormat="1" applyFont="1" applyFill="1" applyBorder="1" applyAlignment="1" applyProtection="1">
      <alignment horizontal="center" vertical="center" wrapText="1"/>
    </xf>
    <xf numFmtId="0" fontId="36" fillId="3" borderId="11" xfId="0" applyFont="1" applyFill="1" applyBorder="1" applyAlignment="1" applyProtection="1">
      <alignment horizontal="left" vertical="center" wrapText="1"/>
    </xf>
    <xf numFmtId="0" fontId="36" fillId="3" borderId="12" xfId="0" applyFont="1" applyFill="1" applyBorder="1" applyAlignment="1" applyProtection="1">
      <alignment horizontal="left" vertical="center" wrapText="1"/>
    </xf>
    <xf numFmtId="165" fontId="36" fillId="3" borderId="1" xfId="0" applyNumberFormat="1" applyFont="1" applyFill="1" applyBorder="1" applyAlignment="1" applyProtection="1">
      <alignment horizontal="left" vertical="center" wrapText="1"/>
    </xf>
    <xf numFmtId="0" fontId="36" fillId="3" borderId="11" xfId="0" applyFont="1" applyFill="1" applyBorder="1" applyAlignment="1" applyProtection="1">
      <alignment horizontal="left" vertical="center" wrapText="1"/>
    </xf>
    <xf numFmtId="0" fontId="36" fillId="3" borderId="1" xfId="0" applyFont="1" applyFill="1" applyBorder="1" applyAlignment="1" applyProtection="1">
      <alignment horizontal="left" vertical="center" wrapText="1"/>
    </xf>
    <xf numFmtId="169" fontId="36" fillId="3" borderId="1" xfId="2" applyNumberFormat="1" applyFont="1" applyFill="1" applyBorder="1" applyAlignment="1" applyProtection="1">
      <alignment horizontal="center" vertical="center" wrapText="1"/>
    </xf>
    <xf numFmtId="165" fontId="52" fillId="3" borderId="1" xfId="0" applyNumberFormat="1" applyFont="1" applyFill="1" applyBorder="1" applyAlignment="1" applyProtection="1">
      <alignment horizontal="left" vertical="center" wrapText="1"/>
    </xf>
    <xf numFmtId="0" fontId="41" fillId="3" borderId="1" xfId="0" applyFont="1" applyFill="1" applyBorder="1" applyAlignment="1" applyProtection="1">
      <alignment vertical="top" wrapText="1"/>
    </xf>
    <xf numFmtId="0" fontId="41" fillId="3" borderId="1" xfId="0" applyFont="1" applyFill="1" applyBorder="1" applyAlignment="1" applyProtection="1">
      <alignment vertical="center" wrapText="1"/>
    </xf>
    <xf numFmtId="0" fontId="23"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170" fontId="45" fillId="3" borderId="1" xfId="2" applyNumberFormat="1" applyFont="1" applyFill="1" applyBorder="1" applyAlignment="1" applyProtection="1">
      <alignment horizontal="center" vertical="center" wrapText="1"/>
    </xf>
    <xf numFmtId="169" fontId="36" fillId="3" borderId="1" xfId="2" applyNumberFormat="1" applyFont="1" applyFill="1" applyBorder="1" applyAlignment="1" applyProtection="1">
      <alignment horizontal="center" vertical="center" wrapText="1"/>
    </xf>
    <xf numFmtId="169" fontId="36" fillId="3" borderId="10" xfId="2" applyNumberFormat="1" applyFont="1" applyFill="1" applyBorder="1" applyAlignment="1" applyProtection="1">
      <alignment horizontal="center" vertical="center" wrapText="1"/>
    </xf>
    <xf numFmtId="9" fontId="36" fillId="3" borderId="5" xfId="2" applyNumberFormat="1" applyFont="1" applyFill="1" applyBorder="1" applyAlignment="1" applyProtection="1">
      <alignment horizontal="center" vertical="center" wrapText="1"/>
    </xf>
    <xf numFmtId="169" fontId="36" fillId="3" borderId="8" xfId="2" applyNumberFormat="1" applyFont="1" applyFill="1" applyBorder="1" applyAlignment="1" applyProtection="1">
      <alignment horizontal="center" vertical="center" wrapText="1"/>
    </xf>
    <xf numFmtId="169" fontId="36" fillId="3" borderId="5" xfId="2" applyNumberFormat="1" applyFont="1" applyFill="1" applyBorder="1" applyAlignment="1" applyProtection="1">
      <alignment horizontal="center" vertical="center" wrapText="1"/>
    </xf>
    <xf numFmtId="165" fontId="36" fillId="3" borderId="1" xfId="0" applyNumberFormat="1" applyFont="1" applyFill="1" applyBorder="1" applyAlignment="1" applyProtection="1">
      <alignment horizontal="left" vertical="center" wrapText="1"/>
    </xf>
    <xf numFmtId="170" fontId="36" fillId="3" borderId="10" xfId="2" applyNumberFormat="1" applyFont="1" applyFill="1" applyBorder="1" applyAlignment="1" applyProtection="1">
      <alignment horizontal="center" vertical="center" wrapText="1"/>
    </xf>
    <xf numFmtId="170" fontId="36" fillId="3" borderId="5" xfId="2" applyNumberFormat="1" applyFont="1" applyFill="1" applyBorder="1" applyAlignment="1" applyProtection="1">
      <alignment horizontal="center" vertical="center" wrapText="1"/>
    </xf>
    <xf numFmtId="10" fontId="36" fillId="3" borderId="10" xfId="2" applyNumberFormat="1" applyFont="1" applyFill="1" applyBorder="1" applyAlignment="1" applyProtection="1">
      <alignment horizontal="center" vertical="center" wrapText="1"/>
    </xf>
    <xf numFmtId="10" fontId="36" fillId="3" borderId="5" xfId="2" applyNumberFormat="1" applyFont="1" applyFill="1" applyBorder="1" applyAlignment="1" applyProtection="1">
      <alignment horizontal="center" vertical="center" wrapText="1"/>
    </xf>
    <xf numFmtId="170" fontId="36" fillId="3" borderId="8" xfId="2" applyNumberFormat="1" applyFont="1" applyFill="1" applyBorder="1" applyAlignment="1" applyProtection="1">
      <alignment horizontal="center" vertical="center" wrapText="1"/>
    </xf>
    <xf numFmtId="165" fontId="36" fillId="3" borderId="5" xfId="0" applyNumberFormat="1" applyFont="1" applyFill="1" applyBorder="1" applyAlignment="1" applyProtection="1">
      <alignment horizontal="left" vertical="center" wrapText="1"/>
    </xf>
    <xf numFmtId="0" fontId="36" fillId="3" borderId="1" xfId="0" applyFont="1" applyFill="1" applyBorder="1" applyAlignment="1" applyProtection="1">
      <alignment horizontal="left" vertical="center" wrapText="1"/>
    </xf>
    <xf numFmtId="169" fontId="36" fillId="3" borderId="1" xfId="2" applyNumberFormat="1" applyFont="1" applyFill="1" applyBorder="1" applyAlignment="1" applyProtection="1">
      <alignment horizontal="center" vertical="center" wrapText="1"/>
    </xf>
    <xf numFmtId="0" fontId="27" fillId="0" borderId="1" xfId="0" applyFont="1" applyFill="1" applyBorder="1" applyAlignment="1">
      <alignment horizontal="center" vertical="center" wrapText="1"/>
    </xf>
    <xf numFmtId="169" fontId="36" fillId="3" borderId="5" xfId="2" applyNumberFormat="1" applyFont="1" applyFill="1" applyBorder="1" applyAlignment="1" applyProtection="1">
      <alignment horizontal="center" vertical="center" wrapText="1"/>
    </xf>
    <xf numFmtId="169" fontId="36" fillId="3" borderId="1" xfId="2" applyNumberFormat="1" applyFont="1" applyFill="1" applyBorder="1" applyAlignment="1" applyProtection="1">
      <alignment horizontal="center" vertical="center" wrapText="1"/>
    </xf>
    <xf numFmtId="0" fontId="27" fillId="0" borderId="1" xfId="0" applyFont="1" applyFill="1" applyBorder="1" applyAlignment="1">
      <alignment horizontal="center" vertical="center" wrapText="1"/>
    </xf>
    <xf numFmtId="10" fontId="36" fillId="3" borderId="8" xfId="2" applyNumberFormat="1" applyFont="1" applyFill="1" applyBorder="1" applyAlignment="1" applyProtection="1">
      <alignment horizontal="center" vertical="center" wrapText="1"/>
    </xf>
    <xf numFmtId="167" fontId="36" fillId="3" borderId="1" xfId="2" applyNumberFormat="1" applyFont="1" applyFill="1" applyBorder="1" applyAlignment="1" applyProtection="1">
      <alignment horizontal="center" vertical="center" wrapText="1"/>
    </xf>
    <xf numFmtId="0" fontId="36" fillId="3" borderId="10" xfId="0" applyFont="1" applyFill="1" applyBorder="1" applyAlignment="1" applyProtection="1">
      <alignment horizontal="left" vertical="center" wrapText="1"/>
    </xf>
    <xf numFmtId="164" fontId="36" fillId="3" borderId="1" xfId="3" applyFont="1" applyFill="1" applyBorder="1" applyAlignment="1" applyProtection="1">
      <alignment horizontal="left" vertical="center" wrapText="1"/>
    </xf>
    <xf numFmtId="169" fontId="36" fillId="3" borderId="1" xfId="2" applyNumberFormat="1" applyFont="1" applyFill="1" applyBorder="1" applyAlignment="1" applyProtection="1">
      <alignment horizontal="center" vertical="center" wrapText="1"/>
    </xf>
    <xf numFmtId="165" fontId="36" fillId="3" borderId="10" xfId="0" applyNumberFormat="1" applyFont="1" applyFill="1" applyBorder="1" applyAlignment="1" applyProtection="1">
      <alignment horizontal="center" vertical="center" wrapText="1"/>
    </xf>
    <xf numFmtId="169" fontId="36" fillId="3" borderId="10" xfId="2" applyNumberFormat="1" applyFont="1" applyFill="1" applyBorder="1" applyAlignment="1" applyProtection="1">
      <alignment horizontal="center" vertical="center" wrapText="1"/>
    </xf>
    <xf numFmtId="9" fontId="36" fillId="3" borderId="10" xfId="2" applyNumberFormat="1" applyFont="1" applyFill="1" applyBorder="1" applyAlignment="1" applyProtection="1">
      <alignment horizontal="center" vertical="center" wrapText="1"/>
    </xf>
    <xf numFmtId="10" fontId="36" fillId="3" borderId="10" xfId="2" applyNumberFormat="1" applyFont="1" applyFill="1" applyBorder="1" applyAlignment="1" applyProtection="1">
      <alignment horizontal="center" vertical="center" wrapText="1"/>
    </xf>
    <xf numFmtId="0" fontId="23" fillId="0" borderId="1" xfId="0" applyNumberFormat="1" applyFont="1" applyFill="1" applyBorder="1" applyAlignment="1">
      <alignment vertical="top" wrapText="1"/>
    </xf>
    <xf numFmtId="169" fontId="37" fillId="4" borderId="11" xfId="2" applyNumberFormat="1" applyFont="1" applyFill="1" applyBorder="1" applyAlignment="1" applyProtection="1">
      <alignment horizontal="center" vertical="center" wrapText="1"/>
    </xf>
    <xf numFmtId="0" fontId="27" fillId="0" borderId="1" xfId="0" applyFont="1" applyFill="1" applyBorder="1" applyAlignment="1">
      <alignment horizontal="center" vertical="center" wrapText="1"/>
    </xf>
    <xf numFmtId="169" fontId="36" fillId="3" borderId="10" xfId="2" applyNumberFormat="1" applyFont="1" applyFill="1" applyBorder="1" applyAlignment="1" applyProtection="1">
      <alignment horizontal="center" vertical="center" wrapText="1"/>
    </xf>
    <xf numFmtId="169" fontId="36" fillId="3" borderId="5" xfId="2" applyNumberFormat="1" applyFont="1" applyFill="1" applyBorder="1" applyAlignment="1" applyProtection="1">
      <alignment horizontal="center" vertical="center" wrapText="1"/>
    </xf>
    <xf numFmtId="9" fontId="36" fillId="3" borderId="10" xfId="2" applyNumberFormat="1" applyFont="1" applyFill="1" applyBorder="1" applyAlignment="1" applyProtection="1">
      <alignment horizontal="center" vertical="center" wrapText="1"/>
    </xf>
    <xf numFmtId="170" fontId="36" fillId="3" borderId="5" xfId="2" applyNumberFormat="1" applyFont="1" applyFill="1" applyBorder="1" applyAlignment="1" applyProtection="1">
      <alignment horizontal="center" vertical="center" wrapText="1"/>
    </xf>
    <xf numFmtId="10" fontId="36" fillId="3" borderId="10" xfId="2" applyNumberFormat="1" applyFont="1" applyFill="1" applyBorder="1" applyAlignment="1" applyProtection="1">
      <alignment horizontal="center" vertical="center" wrapText="1"/>
    </xf>
    <xf numFmtId="10" fontId="36" fillId="3" borderId="5" xfId="2" applyNumberFormat="1" applyFont="1" applyFill="1" applyBorder="1" applyAlignment="1" applyProtection="1">
      <alignment horizontal="center" vertical="center" wrapText="1"/>
    </xf>
    <xf numFmtId="169" fontId="36" fillId="3" borderId="1" xfId="2" applyNumberFormat="1" applyFont="1" applyFill="1" applyBorder="1" applyAlignment="1" applyProtection="1">
      <alignment horizontal="center" vertical="center" wrapText="1"/>
    </xf>
    <xf numFmtId="169" fontId="36" fillId="3" borderId="8" xfId="2" applyNumberFormat="1" applyFont="1" applyFill="1" applyBorder="1" applyAlignment="1" applyProtection="1">
      <alignment horizontal="center" vertical="center" wrapText="1"/>
    </xf>
    <xf numFmtId="9" fontId="52" fillId="3" borderId="5" xfId="2" applyNumberFormat="1" applyFont="1" applyFill="1" applyBorder="1" applyAlignment="1" applyProtection="1">
      <alignment vertical="center" wrapText="1"/>
    </xf>
    <xf numFmtId="0" fontId="27" fillId="0" borderId="1" xfId="0" applyFont="1" applyFill="1" applyBorder="1" applyAlignment="1">
      <alignment horizontal="center" vertical="center" wrapText="1"/>
    </xf>
    <xf numFmtId="9" fontId="27" fillId="0" borderId="1" xfId="0" applyNumberFormat="1" applyFont="1" applyFill="1" applyBorder="1" applyAlignment="1">
      <alignment horizontal="center" vertical="center" wrapText="1"/>
    </xf>
    <xf numFmtId="169" fontId="36" fillId="3" borderId="5" xfId="2" applyNumberFormat="1" applyFont="1" applyFill="1" applyBorder="1" applyAlignment="1" applyProtection="1">
      <alignment horizontal="center" vertical="center" wrapText="1"/>
    </xf>
    <xf numFmtId="165" fontId="36" fillId="3" borderId="1" xfId="0" applyNumberFormat="1" applyFont="1" applyFill="1" applyBorder="1" applyAlignment="1" applyProtection="1">
      <alignment horizontal="left" vertical="center" wrapText="1"/>
    </xf>
    <xf numFmtId="170" fontId="36" fillId="3" borderId="5" xfId="2" applyNumberFormat="1" applyFont="1" applyFill="1" applyBorder="1" applyAlignment="1" applyProtection="1">
      <alignment horizontal="center" vertical="center" wrapText="1"/>
    </xf>
    <xf numFmtId="10" fontId="36" fillId="3" borderId="5" xfId="2" applyNumberFormat="1" applyFont="1" applyFill="1" applyBorder="1" applyAlignment="1" applyProtection="1">
      <alignment horizontal="center" vertical="center" wrapText="1"/>
    </xf>
    <xf numFmtId="165" fontId="36" fillId="3" borderId="5" xfId="0" applyNumberFormat="1" applyFont="1" applyFill="1" applyBorder="1" applyAlignment="1" applyProtection="1">
      <alignment horizontal="left" vertical="center" wrapText="1"/>
    </xf>
    <xf numFmtId="0" fontId="36" fillId="3" borderId="1" xfId="0" applyFont="1" applyFill="1" applyBorder="1" applyAlignment="1" applyProtection="1">
      <alignment horizontal="left" vertical="center" wrapText="1"/>
    </xf>
    <xf numFmtId="0" fontId="38" fillId="0" borderId="54" xfId="0" applyFont="1" applyBorder="1" applyAlignment="1">
      <alignment horizontal="center" vertical="center" wrapText="1"/>
    </xf>
    <xf numFmtId="0" fontId="40" fillId="3" borderId="37" xfId="0" applyFont="1" applyFill="1" applyBorder="1" applyAlignment="1" applyProtection="1">
      <alignment horizontal="left" vertical="top" wrapText="1"/>
    </xf>
    <xf numFmtId="0" fontId="38" fillId="0" borderId="3" xfId="0" applyFont="1" applyBorder="1" applyAlignment="1">
      <alignment horizontal="center" vertical="center" wrapText="1"/>
    </xf>
    <xf numFmtId="169" fontId="36" fillId="3" borderId="10" xfId="2" applyNumberFormat="1" applyFont="1" applyFill="1" applyBorder="1" applyAlignment="1" applyProtection="1">
      <alignment horizontal="center" vertical="center" wrapText="1"/>
    </xf>
    <xf numFmtId="169" fontId="36" fillId="3" borderId="5" xfId="2" applyNumberFormat="1" applyFont="1" applyFill="1" applyBorder="1" applyAlignment="1" applyProtection="1">
      <alignment horizontal="center" vertical="center" wrapText="1"/>
    </xf>
    <xf numFmtId="10" fontId="36" fillId="3" borderId="5" xfId="2" applyNumberFormat="1" applyFont="1" applyFill="1" applyBorder="1" applyAlignment="1" applyProtection="1">
      <alignment horizontal="center" vertical="center" wrapText="1"/>
    </xf>
    <xf numFmtId="170" fontId="36" fillId="3" borderId="5" xfId="2" applyNumberFormat="1" applyFont="1" applyFill="1" applyBorder="1" applyAlignment="1" applyProtection="1">
      <alignment horizontal="center" vertical="center" wrapText="1"/>
    </xf>
    <xf numFmtId="165" fontId="36" fillId="3" borderId="10" xfId="0" applyNumberFormat="1" applyFont="1" applyFill="1" applyBorder="1" applyAlignment="1" applyProtection="1">
      <alignment horizontal="center" vertical="center" wrapText="1"/>
    </xf>
    <xf numFmtId="165" fontId="36" fillId="3" borderId="1" xfId="0" applyNumberFormat="1" applyFont="1" applyFill="1" applyBorder="1" applyAlignment="1" applyProtection="1">
      <alignment horizontal="left" vertical="center" wrapText="1"/>
    </xf>
    <xf numFmtId="165" fontId="36" fillId="3" borderId="5" xfId="0" applyNumberFormat="1" applyFont="1" applyFill="1" applyBorder="1" applyAlignment="1" applyProtection="1">
      <alignment horizontal="left" vertical="center" wrapText="1"/>
    </xf>
    <xf numFmtId="0" fontId="36" fillId="3" borderId="1" xfId="0" applyFont="1" applyFill="1" applyBorder="1" applyAlignment="1" applyProtection="1">
      <alignment horizontal="left" vertical="center" wrapText="1"/>
    </xf>
    <xf numFmtId="0" fontId="36" fillId="3" borderId="11" xfId="0" applyFont="1" applyFill="1" applyBorder="1" applyAlignment="1" applyProtection="1">
      <alignment horizontal="left" vertical="center" wrapText="1"/>
    </xf>
    <xf numFmtId="0" fontId="36" fillId="3" borderId="12" xfId="0" applyFont="1" applyFill="1" applyBorder="1" applyAlignment="1" applyProtection="1">
      <alignment horizontal="left" vertical="center" wrapText="1"/>
    </xf>
    <xf numFmtId="0" fontId="0" fillId="0" borderId="3" xfId="0" applyBorder="1" applyAlignment="1">
      <alignment horizontal="center" vertical="center" wrapText="1"/>
    </xf>
    <xf numFmtId="165" fontId="16" fillId="0" borderId="1" xfId="0" applyNumberFormat="1" applyFont="1" applyBorder="1" applyAlignment="1" applyProtection="1">
      <alignment vertical="center"/>
      <protection hidden="1"/>
    </xf>
    <xf numFmtId="165" fontId="16" fillId="0" borderId="1" xfId="0" applyNumberFormat="1" applyFont="1" applyBorder="1" applyAlignment="1">
      <alignment vertical="center"/>
    </xf>
    <xf numFmtId="165" fontId="16" fillId="0" borderId="1" xfId="0" applyNumberFormat="1" applyFont="1" applyBorder="1" applyAlignment="1" applyProtection="1">
      <alignment vertical="center" wrapText="1"/>
      <protection hidden="1"/>
    </xf>
    <xf numFmtId="165" fontId="16" fillId="0" borderId="4" xfId="0" applyNumberFormat="1" applyFont="1" applyBorder="1" applyAlignment="1" applyProtection="1">
      <alignment horizontal="center" vertical="top" wrapText="1"/>
      <protection hidden="1"/>
    </xf>
    <xf numFmtId="165" fontId="16" fillId="0" borderId="7" xfId="0" applyNumberFormat="1" applyFont="1" applyBorder="1" applyAlignment="1" applyProtection="1">
      <alignment horizontal="center" vertical="top" wrapText="1"/>
      <protection hidden="1"/>
    </xf>
    <xf numFmtId="165" fontId="16" fillId="0" borderId="2" xfId="0" applyNumberFormat="1" applyFont="1" applyBorder="1" applyAlignment="1" applyProtection="1">
      <alignment horizontal="center" vertical="top" wrapText="1"/>
      <protection hidden="1"/>
    </xf>
    <xf numFmtId="165" fontId="16" fillId="2" borderId="4" xfId="0" applyNumberFormat="1" applyFont="1" applyFill="1" applyBorder="1" applyAlignment="1" applyProtection="1">
      <alignment horizontal="center" vertical="top" wrapText="1"/>
      <protection hidden="1"/>
    </xf>
    <xf numFmtId="165" fontId="16" fillId="2" borderId="2" xfId="0" applyNumberFormat="1" applyFont="1" applyFill="1" applyBorder="1" applyAlignment="1" applyProtection="1">
      <alignment horizontal="center" vertical="top" wrapText="1"/>
      <protection hidden="1"/>
    </xf>
    <xf numFmtId="165" fontId="16" fillId="2" borderId="7" xfId="0" applyNumberFormat="1" applyFont="1" applyFill="1" applyBorder="1" applyAlignment="1" applyProtection="1">
      <alignment horizontal="center" vertical="top" wrapText="1"/>
      <protection hidden="1"/>
    </xf>
    <xf numFmtId="0" fontId="5" fillId="0" borderId="0" xfId="0" applyFont="1" applyAlignment="1">
      <alignment horizontal="center" vertical="center" wrapText="1"/>
    </xf>
    <xf numFmtId="0" fontId="5" fillId="0" borderId="0" xfId="0" applyFont="1" applyAlignment="1">
      <alignment horizontal="left" vertical="top" wrapText="1"/>
    </xf>
    <xf numFmtId="0" fontId="4" fillId="0" borderId="0" xfId="0" applyFont="1" applyAlignment="1">
      <alignment horizontal="left" vertical="top" wrapText="1"/>
    </xf>
    <xf numFmtId="0" fontId="3" fillId="0" borderId="1" xfId="0" applyFont="1" applyFill="1" applyBorder="1" applyAlignment="1">
      <alignment horizontal="center" vertical="top" wrapText="1"/>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Fill="1" applyBorder="1" applyAlignment="1">
      <alignment horizontal="center" vertical="center"/>
    </xf>
    <xf numFmtId="0" fontId="3" fillId="3" borderId="10" xfId="0" applyFont="1" applyFill="1" applyBorder="1" applyAlignment="1">
      <alignment horizontal="center" vertical="top" wrapText="1"/>
    </xf>
    <xf numFmtId="0" fontId="3" fillId="3" borderId="8"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0" borderId="1" xfId="0" applyFont="1" applyFill="1" applyBorder="1" applyAlignment="1">
      <alignment horizontal="left" vertical="top" wrapText="1"/>
    </xf>
    <xf numFmtId="0" fontId="3" fillId="3" borderId="1" xfId="0" applyFont="1" applyFill="1" applyBorder="1" applyAlignment="1">
      <alignment horizontal="center" vertical="top" wrapText="1"/>
    </xf>
    <xf numFmtId="0" fontId="3" fillId="3"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5" xfId="0" applyFont="1" applyBorder="1" applyAlignment="1">
      <alignment horizontal="center" vertical="center" wrapText="1"/>
    </xf>
    <xf numFmtId="0" fontId="3" fillId="0" borderId="10" xfId="0" applyFont="1" applyFill="1" applyBorder="1" applyAlignment="1">
      <alignment horizontal="left" vertical="top" wrapText="1"/>
    </xf>
    <xf numFmtId="0" fontId="3" fillId="0" borderId="5" xfId="0" applyFont="1" applyFill="1" applyBorder="1" applyAlignment="1">
      <alignment horizontal="left" vertical="top" wrapText="1"/>
    </xf>
    <xf numFmtId="16" fontId="3" fillId="0" borderId="10" xfId="0" applyNumberFormat="1" applyFont="1" applyFill="1" applyBorder="1" applyAlignment="1">
      <alignment horizontal="center" vertical="top" wrapText="1"/>
    </xf>
    <xf numFmtId="16" fontId="3" fillId="0" borderId="5" xfId="0" applyNumberFormat="1" applyFont="1" applyFill="1" applyBorder="1" applyAlignment="1">
      <alignment horizontal="center" vertical="top" wrapText="1"/>
    </xf>
    <xf numFmtId="0" fontId="1" fillId="0" borderId="0" xfId="0" applyFont="1" applyBorder="1" applyAlignment="1">
      <alignment horizontal="left" vertical="top"/>
    </xf>
    <xf numFmtId="0" fontId="3" fillId="0" borderId="0" xfId="0" applyFont="1" applyFill="1" applyAlignment="1">
      <alignment horizontal="left"/>
    </xf>
    <xf numFmtId="0" fontId="10" fillId="0" borderId="0" xfId="0" applyFont="1" applyFill="1" applyAlignment="1">
      <alignment horizontal="left" vertical="center" wrapText="1"/>
    </xf>
    <xf numFmtId="0" fontId="10" fillId="3" borderId="4"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38" fillId="0" borderId="10" xfId="0" applyFont="1" applyBorder="1" applyAlignment="1">
      <alignment horizontal="center" vertical="center" wrapText="1"/>
    </xf>
    <xf numFmtId="0" fontId="58" fillId="0" borderId="8" xfId="0" applyFont="1" applyBorder="1" applyAlignment="1">
      <alignment horizontal="center" vertical="center" wrapText="1"/>
    </xf>
    <xf numFmtId="0" fontId="58" fillId="0" borderId="5" xfId="0" applyFont="1" applyBorder="1" applyAlignment="1">
      <alignment horizontal="center" vertical="center" wrapText="1"/>
    </xf>
    <xf numFmtId="165" fontId="36" fillId="3" borderId="10" xfId="0" applyNumberFormat="1" applyFont="1" applyFill="1" applyBorder="1" applyAlignment="1" applyProtection="1">
      <alignment horizontal="center" vertical="center" wrapText="1"/>
    </xf>
    <xf numFmtId="165" fontId="36" fillId="3" borderId="5" xfId="0" applyNumberFormat="1" applyFont="1" applyFill="1" applyBorder="1" applyAlignment="1" applyProtection="1">
      <alignment horizontal="center" vertical="center" wrapText="1"/>
    </xf>
    <xf numFmtId="0" fontId="58" fillId="0" borderId="53" xfId="0" applyFont="1" applyBorder="1" applyAlignment="1">
      <alignment horizontal="center" vertical="center" wrapText="1"/>
    </xf>
    <xf numFmtId="0" fontId="58" fillId="0" borderId="54" xfId="0" applyFont="1" applyBorder="1" applyAlignment="1">
      <alignment horizontal="center" vertical="center" wrapText="1"/>
    </xf>
    <xf numFmtId="0" fontId="58" fillId="0" borderId="3" xfId="0" applyFont="1" applyBorder="1" applyAlignment="1">
      <alignment horizontal="center" vertical="center" wrapText="1"/>
    </xf>
    <xf numFmtId="0" fontId="58" fillId="0" borderId="10" xfId="0" applyFont="1" applyBorder="1" applyAlignment="1">
      <alignment horizontal="center" vertical="center" wrapText="1"/>
    </xf>
    <xf numFmtId="0" fontId="40" fillId="3" borderId="10" xfId="0" applyFont="1" applyFill="1" applyBorder="1" applyAlignment="1" applyProtection="1">
      <alignment horizontal="center" vertical="center" wrapText="1"/>
    </xf>
    <xf numFmtId="0" fontId="40" fillId="3" borderId="5" xfId="0" applyFont="1" applyFill="1" applyBorder="1" applyAlignment="1" applyProtection="1">
      <alignment horizontal="center" vertical="center" wrapText="1"/>
    </xf>
    <xf numFmtId="169" fontId="36" fillId="3" borderId="10" xfId="2" applyNumberFormat="1" applyFont="1" applyFill="1" applyBorder="1" applyAlignment="1" applyProtection="1">
      <alignment horizontal="center" vertical="center" wrapText="1"/>
    </xf>
    <xf numFmtId="169" fontId="36" fillId="3" borderId="5" xfId="2" applyNumberFormat="1" applyFont="1" applyFill="1" applyBorder="1" applyAlignment="1" applyProtection="1">
      <alignment horizontal="center" vertical="center" wrapText="1"/>
    </xf>
    <xf numFmtId="10" fontId="36" fillId="3" borderId="10" xfId="2" applyNumberFormat="1" applyFont="1" applyFill="1" applyBorder="1" applyAlignment="1" applyProtection="1">
      <alignment horizontal="center" vertical="center" wrapText="1"/>
    </xf>
    <xf numFmtId="10" fontId="36" fillId="3" borderId="5" xfId="2" applyNumberFormat="1" applyFont="1" applyFill="1" applyBorder="1" applyAlignment="1" applyProtection="1">
      <alignment horizontal="center" vertical="center" wrapText="1"/>
    </xf>
    <xf numFmtId="170" fontId="36" fillId="3" borderId="10" xfId="2" applyNumberFormat="1" applyFont="1" applyFill="1" applyBorder="1" applyAlignment="1" applyProtection="1">
      <alignment horizontal="center" vertical="center" wrapText="1"/>
    </xf>
    <xf numFmtId="170" fontId="36" fillId="3" borderId="5" xfId="2" applyNumberFormat="1" applyFont="1" applyFill="1" applyBorder="1" applyAlignment="1" applyProtection="1">
      <alignment horizontal="center" vertical="center" wrapText="1"/>
    </xf>
    <xf numFmtId="169" fontId="36" fillId="3" borderId="1" xfId="2" applyNumberFormat="1" applyFont="1" applyFill="1" applyBorder="1" applyAlignment="1" applyProtection="1">
      <alignment horizontal="center" vertical="center" wrapText="1"/>
    </xf>
    <xf numFmtId="0" fontId="38" fillId="0" borderId="1" xfId="0" applyFont="1" applyBorder="1" applyAlignment="1">
      <alignment horizontal="center" vertical="center" wrapText="1"/>
    </xf>
    <xf numFmtId="0" fontId="52" fillId="0" borderId="1" xfId="0" applyFont="1" applyBorder="1" applyAlignment="1">
      <alignment horizontal="center" vertical="center" wrapText="1"/>
    </xf>
    <xf numFmtId="165" fontId="36" fillId="3" borderId="1" xfId="0" applyNumberFormat="1" applyFont="1" applyFill="1" applyBorder="1" applyAlignment="1" applyProtection="1">
      <alignment horizontal="center" vertical="center" wrapText="1"/>
    </xf>
    <xf numFmtId="0" fontId="38" fillId="0" borderId="8" xfId="0" applyFont="1" applyBorder="1" applyAlignment="1">
      <alignment wrapText="1"/>
    </xf>
    <xf numFmtId="0" fontId="58" fillId="0" borderId="8" xfId="0" applyFont="1" applyBorder="1" applyAlignment="1">
      <alignment wrapText="1"/>
    </xf>
    <xf numFmtId="0" fontId="38" fillId="0" borderId="54" xfId="0" applyFont="1" applyBorder="1" applyAlignment="1">
      <alignment horizontal="center" vertical="center" wrapText="1"/>
    </xf>
    <xf numFmtId="0" fontId="38" fillId="0" borderId="60" xfId="0" applyFont="1" applyBorder="1" applyAlignment="1">
      <alignment horizontal="center" vertical="center" wrapText="1"/>
    </xf>
    <xf numFmtId="165" fontId="36" fillId="3" borderId="1" xfId="0" applyNumberFormat="1" applyFont="1" applyFill="1" applyBorder="1" applyAlignment="1" applyProtection="1">
      <alignment horizontal="left" vertical="center" wrapText="1"/>
    </xf>
    <xf numFmtId="49" fontId="36" fillId="3" borderId="1" xfId="0" applyNumberFormat="1" applyFont="1" applyFill="1" applyBorder="1" applyAlignment="1" applyProtection="1">
      <alignment horizontal="center" vertical="center" wrapText="1"/>
    </xf>
    <xf numFmtId="0" fontId="0" fillId="0" borderId="1" xfId="0" applyBorder="1" applyAlignment="1">
      <alignment horizontal="center" vertical="center" wrapText="1"/>
    </xf>
    <xf numFmtId="165" fontId="52" fillId="0" borderId="52" xfId="0" applyNumberFormat="1" applyFont="1" applyFill="1" applyBorder="1" applyAlignment="1" applyProtection="1">
      <alignment horizontal="left" vertical="center" wrapText="1"/>
    </xf>
    <xf numFmtId="165" fontId="52" fillId="0" borderId="14" xfId="0" applyNumberFormat="1" applyFont="1" applyFill="1" applyBorder="1" applyAlignment="1" applyProtection="1">
      <alignment horizontal="left" vertical="center" wrapText="1"/>
    </xf>
    <xf numFmtId="165" fontId="52" fillId="0" borderId="53" xfId="0" applyNumberFormat="1" applyFont="1" applyFill="1" applyBorder="1" applyAlignment="1" applyProtection="1">
      <alignment horizontal="left" vertical="center" wrapText="1"/>
    </xf>
    <xf numFmtId="165" fontId="52" fillId="0" borderId="9" xfId="0" applyNumberFormat="1" applyFont="1" applyFill="1" applyBorder="1" applyAlignment="1" applyProtection="1">
      <alignment horizontal="left" vertical="center" wrapText="1"/>
    </xf>
    <xf numFmtId="165" fontId="52" fillId="0" borderId="0" xfId="0" applyNumberFormat="1" applyFont="1" applyFill="1" applyBorder="1" applyAlignment="1" applyProtection="1">
      <alignment horizontal="left" vertical="center" wrapText="1"/>
    </xf>
    <xf numFmtId="165" fontId="52" fillId="0" borderId="54" xfId="0" applyNumberFormat="1" applyFont="1" applyFill="1" applyBorder="1" applyAlignment="1" applyProtection="1">
      <alignment horizontal="left" vertical="center" wrapText="1"/>
    </xf>
    <xf numFmtId="165" fontId="52" fillId="0" borderId="19" xfId="0" applyNumberFormat="1" applyFont="1" applyFill="1" applyBorder="1" applyAlignment="1" applyProtection="1">
      <alignment horizontal="left" vertical="center" wrapText="1"/>
    </xf>
    <xf numFmtId="165" fontId="52" fillId="0" borderId="6" xfId="0" applyNumberFormat="1" applyFont="1" applyFill="1" applyBorder="1" applyAlignment="1" applyProtection="1">
      <alignment horizontal="left" vertical="center" wrapText="1"/>
    </xf>
    <xf numFmtId="165" fontId="52" fillId="0" borderId="3" xfId="0" applyNumberFormat="1" applyFont="1" applyFill="1" applyBorder="1" applyAlignment="1" applyProtection="1">
      <alignment horizontal="left" vertical="center" wrapText="1"/>
    </xf>
    <xf numFmtId="169" fontId="36" fillId="3" borderId="8" xfId="2" applyNumberFormat="1" applyFont="1" applyFill="1" applyBorder="1" applyAlignment="1" applyProtection="1">
      <alignment horizontal="center" vertical="center" wrapText="1"/>
    </xf>
    <xf numFmtId="9" fontId="36" fillId="3" borderId="10" xfId="2" applyNumberFormat="1" applyFont="1" applyFill="1" applyBorder="1" applyAlignment="1" applyProtection="1">
      <alignment horizontal="center" vertical="center" wrapText="1"/>
    </xf>
    <xf numFmtId="9" fontId="36" fillId="3" borderId="8" xfId="2" applyNumberFormat="1" applyFont="1" applyFill="1" applyBorder="1" applyAlignment="1" applyProtection="1">
      <alignment horizontal="center" vertical="center" wrapText="1"/>
    </xf>
    <xf numFmtId="49" fontId="37" fillId="3" borderId="26" xfId="0" applyNumberFormat="1" applyFont="1" applyFill="1" applyBorder="1" applyAlignment="1" applyProtection="1">
      <alignment horizontal="center" vertical="center" wrapText="1"/>
    </xf>
    <xf numFmtId="49" fontId="37" fillId="3" borderId="28" xfId="0" applyNumberFormat="1" applyFont="1" applyFill="1" applyBorder="1" applyAlignment="1" applyProtection="1">
      <alignment horizontal="center" vertical="center" wrapText="1"/>
    </xf>
    <xf numFmtId="49" fontId="37" fillId="3" borderId="21" xfId="0" applyNumberFormat="1" applyFont="1" applyFill="1" applyBorder="1" applyAlignment="1" applyProtection="1">
      <alignment horizontal="center" vertical="center" wrapText="1"/>
    </xf>
    <xf numFmtId="165" fontId="36" fillId="3" borderId="11" xfId="0" applyNumberFormat="1" applyFont="1" applyFill="1" applyBorder="1" applyAlignment="1" applyProtection="1">
      <alignment horizontal="left" vertical="center" wrapText="1"/>
    </xf>
    <xf numFmtId="165" fontId="36" fillId="3" borderId="12" xfId="0" applyNumberFormat="1" applyFont="1" applyFill="1" applyBorder="1" applyAlignment="1" applyProtection="1">
      <alignment horizontal="left" vertical="center" wrapText="1"/>
    </xf>
    <xf numFmtId="165" fontId="37" fillId="3" borderId="11" xfId="0" applyNumberFormat="1" applyFont="1" applyFill="1" applyBorder="1" applyAlignment="1" applyProtection="1">
      <alignment horizontal="left" vertical="center" wrapText="1"/>
    </xf>
    <xf numFmtId="165" fontId="37" fillId="3" borderId="1" xfId="0" applyNumberFormat="1" applyFont="1" applyFill="1" applyBorder="1" applyAlignment="1" applyProtection="1">
      <alignment horizontal="left" vertical="center" wrapText="1"/>
    </xf>
    <xf numFmtId="165" fontId="37" fillId="3" borderId="12" xfId="0" applyNumberFormat="1" applyFont="1" applyFill="1" applyBorder="1" applyAlignment="1" applyProtection="1">
      <alignment horizontal="left" vertical="center" wrapText="1"/>
    </xf>
    <xf numFmtId="0" fontId="45" fillId="3" borderId="37" xfId="0" applyFont="1" applyFill="1" applyBorder="1" applyAlignment="1" applyProtection="1">
      <alignment horizontal="left" vertical="top" wrapText="1"/>
    </xf>
    <xf numFmtId="0" fontId="45" fillId="3" borderId="34" xfId="0" applyFont="1" applyFill="1" applyBorder="1" applyAlignment="1" applyProtection="1">
      <alignment horizontal="left" vertical="top" wrapText="1"/>
    </xf>
    <xf numFmtId="0" fontId="41" fillId="3" borderId="0" xfId="0" applyFont="1" applyFill="1" applyBorder="1" applyAlignment="1" applyProtection="1">
      <alignment horizontal="left" wrapText="1"/>
    </xf>
    <xf numFmtId="0" fontId="41" fillId="0" borderId="0" xfId="0" applyFont="1" applyFill="1" applyBorder="1" applyAlignment="1" applyProtection="1">
      <alignment horizontal="left" wrapText="1"/>
    </xf>
    <xf numFmtId="9" fontId="36" fillId="3" borderId="5" xfId="2" applyNumberFormat="1" applyFont="1" applyFill="1" applyBorder="1" applyAlignment="1" applyProtection="1">
      <alignment horizontal="center" vertical="center" wrapText="1"/>
    </xf>
    <xf numFmtId="0" fontId="40" fillId="3" borderId="37" xfId="0" applyFont="1" applyFill="1" applyBorder="1" applyAlignment="1" applyProtection="1">
      <alignment horizontal="left" vertical="top" wrapText="1"/>
    </xf>
    <xf numFmtId="0" fontId="40" fillId="3" borderId="34" xfId="0" applyFont="1" applyFill="1" applyBorder="1" applyAlignment="1" applyProtection="1">
      <alignment horizontal="left" vertical="top" wrapText="1"/>
    </xf>
    <xf numFmtId="0" fontId="40" fillId="3" borderId="31" xfId="0" applyFont="1" applyFill="1" applyBorder="1" applyAlignment="1" applyProtection="1">
      <alignment horizontal="left" vertical="top" wrapText="1"/>
    </xf>
    <xf numFmtId="9" fontId="36" fillId="3" borderId="22" xfId="2" applyNumberFormat="1" applyFont="1" applyFill="1" applyBorder="1" applyAlignment="1" applyProtection="1">
      <alignment horizontal="center" vertical="center" wrapText="1"/>
    </xf>
    <xf numFmtId="169" fontId="45" fillId="3" borderId="10" xfId="2" applyNumberFormat="1" applyFont="1" applyFill="1" applyBorder="1" applyAlignment="1" applyProtection="1">
      <alignment horizontal="center" vertical="center" wrapText="1"/>
    </xf>
    <xf numFmtId="169" fontId="45" fillId="3" borderId="5" xfId="2" applyNumberFormat="1" applyFont="1" applyFill="1" applyBorder="1" applyAlignment="1" applyProtection="1">
      <alignment horizontal="center" vertical="center" wrapText="1"/>
    </xf>
    <xf numFmtId="170" fontId="45" fillId="3" borderId="22" xfId="2" applyNumberFormat="1" applyFont="1" applyFill="1" applyBorder="1" applyAlignment="1" applyProtection="1">
      <alignment horizontal="center" vertical="center" wrapText="1"/>
    </xf>
    <xf numFmtId="170" fontId="45" fillId="3" borderId="5" xfId="2" applyNumberFormat="1" applyFont="1" applyFill="1" applyBorder="1" applyAlignment="1" applyProtection="1">
      <alignment horizontal="center" vertical="center" wrapText="1"/>
    </xf>
    <xf numFmtId="0" fontId="45" fillId="3" borderId="31" xfId="0" applyFont="1" applyFill="1" applyBorder="1" applyAlignment="1" applyProtection="1">
      <alignment horizontal="left" vertical="top" wrapText="1"/>
    </xf>
    <xf numFmtId="165" fontId="36" fillId="3" borderId="8" xfId="0" applyNumberFormat="1" applyFont="1" applyFill="1" applyBorder="1" applyAlignment="1" applyProtection="1">
      <alignment horizontal="center" vertical="center" wrapText="1"/>
    </xf>
    <xf numFmtId="169" fontId="45" fillId="3" borderId="8" xfId="2" applyNumberFormat="1" applyFont="1" applyFill="1" applyBorder="1" applyAlignment="1" applyProtection="1">
      <alignment horizontal="center" vertical="center" wrapText="1"/>
    </xf>
    <xf numFmtId="1" fontId="36" fillId="3" borderId="22" xfId="2" applyNumberFormat="1" applyFont="1" applyFill="1" applyBorder="1" applyAlignment="1" applyProtection="1">
      <alignment horizontal="center" vertical="center" wrapText="1"/>
    </xf>
    <xf numFmtId="1" fontId="36" fillId="3" borderId="5" xfId="2" applyNumberFormat="1" applyFont="1" applyFill="1" applyBorder="1" applyAlignment="1" applyProtection="1">
      <alignment horizontal="center" vertical="center" wrapText="1"/>
    </xf>
    <xf numFmtId="1" fontId="36" fillId="3" borderId="10" xfId="2" applyNumberFormat="1" applyFont="1" applyFill="1" applyBorder="1" applyAlignment="1" applyProtection="1">
      <alignment horizontal="center" vertical="center" wrapText="1"/>
    </xf>
    <xf numFmtId="0" fontId="33" fillId="3" borderId="37" xfId="0" applyFont="1" applyFill="1" applyBorder="1" applyAlignment="1" applyProtection="1">
      <alignment horizontal="left" vertical="top" wrapText="1"/>
    </xf>
    <xf numFmtId="0" fontId="33" fillId="3" borderId="31" xfId="0" applyFont="1" applyFill="1" applyBorder="1" applyAlignment="1" applyProtection="1">
      <alignment horizontal="left" vertical="top" wrapText="1"/>
    </xf>
    <xf numFmtId="170" fontId="45" fillId="3" borderId="10" xfId="2" applyNumberFormat="1" applyFont="1" applyFill="1" applyBorder="1" applyAlignment="1" applyProtection="1">
      <alignment horizontal="center" vertical="center" wrapText="1"/>
    </xf>
    <xf numFmtId="170" fontId="45" fillId="3" borderId="8" xfId="2" applyNumberFormat="1" applyFont="1" applyFill="1" applyBorder="1" applyAlignment="1" applyProtection="1">
      <alignment horizontal="center" vertical="center" wrapText="1"/>
    </xf>
    <xf numFmtId="170" fontId="36" fillId="3" borderId="8" xfId="2" applyNumberFormat="1" applyFont="1" applyFill="1" applyBorder="1" applyAlignment="1" applyProtection="1">
      <alignment horizontal="center" vertical="center" wrapText="1"/>
    </xf>
    <xf numFmtId="0" fontId="53" fillId="3" borderId="37" xfId="0" applyFont="1" applyFill="1" applyBorder="1" applyAlignment="1" applyProtection="1">
      <alignment horizontal="left" vertical="top" wrapText="1"/>
    </xf>
    <xf numFmtId="0" fontId="53" fillId="3" borderId="31" xfId="0" applyFont="1" applyFill="1" applyBorder="1" applyAlignment="1" applyProtection="1">
      <alignment horizontal="left" vertical="top" wrapText="1"/>
    </xf>
    <xf numFmtId="169" fontId="36" fillId="3" borderId="10" xfId="2" applyNumberFormat="1" applyFont="1" applyFill="1" applyBorder="1" applyAlignment="1" applyProtection="1">
      <alignment vertical="center" wrapText="1"/>
    </xf>
    <xf numFmtId="169" fontId="36" fillId="3" borderId="5" xfId="2" applyNumberFormat="1" applyFont="1" applyFill="1" applyBorder="1" applyAlignment="1" applyProtection="1">
      <alignment vertical="center" wrapText="1"/>
    </xf>
    <xf numFmtId="169" fontId="36" fillId="3" borderId="50" xfId="2" applyNumberFormat="1" applyFont="1" applyFill="1" applyBorder="1" applyAlignment="1" applyProtection="1">
      <alignment horizontal="center" vertical="center" wrapText="1"/>
    </xf>
    <xf numFmtId="9" fontId="36" fillId="3" borderId="50" xfId="2" applyNumberFormat="1" applyFont="1" applyFill="1" applyBorder="1" applyAlignment="1" applyProtection="1">
      <alignment horizontal="center" vertical="center" wrapText="1"/>
    </xf>
    <xf numFmtId="0" fontId="36" fillId="3" borderId="5" xfId="0" applyFont="1" applyFill="1" applyBorder="1" applyAlignment="1" applyProtection="1">
      <alignment horizontal="center" vertical="center" wrapText="1"/>
    </xf>
    <xf numFmtId="49" fontId="36" fillId="3" borderId="26" xfId="0" applyNumberFormat="1" applyFont="1" applyFill="1" applyBorder="1" applyAlignment="1" applyProtection="1">
      <alignment horizontal="center" vertical="center" wrapText="1"/>
    </xf>
    <xf numFmtId="49" fontId="36" fillId="3" borderId="28" xfId="0" applyNumberFormat="1" applyFont="1" applyFill="1" applyBorder="1" applyAlignment="1" applyProtection="1">
      <alignment horizontal="center" vertical="center" wrapText="1"/>
    </xf>
    <xf numFmtId="49" fontId="36" fillId="3" borderId="21" xfId="0" applyNumberFormat="1" applyFont="1" applyFill="1" applyBorder="1" applyAlignment="1" applyProtection="1">
      <alignment horizontal="center" vertical="center" wrapText="1"/>
    </xf>
    <xf numFmtId="49" fontId="36" fillId="3" borderId="16" xfId="0" applyNumberFormat="1" applyFont="1" applyFill="1" applyBorder="1" applyAlignment="1" applyProtection="1">
      <alignment horizontal="center" vertical="center" wrapText="1"/>
    </xf>
    <xf numFmtId="165" fontId="36" fillId="3" borderId="5" xfId="0" applyNumberFormat="1" applyFont="1" applyFill="1" applyBorder="1" applyAlignment="1" applyProtection="1">
      <alignment horizontal="left" vertical="center" wrapText="1"/>
    </xf>
    <xf numFmtId="0" fontId="41" fillId="0" borderId="0" xfId="0" applyFont="1" applyFill="1" applyBorder="1" applyAlignment="1" applyProtection="1">
      <alignment horizontal="left"/>
    </xf>
    <xf numFmtId="0" fontId="34" fillId="3" borderId="0" xfId="0" applyFont="1" applyFill="1" applyBorder="1" applyAlignment="1" applyProtection="1">
      <alignment horizontal="center" wrapText="1"/>
    </xf>
    <xf numFmtId="49" fontId="36" fillId="3" borderId="44" xfId="0" applyNumberFormat="1" applyFont="1" applyFill="1" applyBorder="1" applyAlignment="1" applyProtection="1">
      <alignment horizontal="center" vertical="center" wrapText="1"/>
    </xf>
    <xf numFmtId="49" fontId="36" fillId="3" borderId="39" xfId="0" applyNumberFormat="1" applyFont="1" applyFill="1" applyBorder="1" applyAlignment="1" applyProtection="1">
      <alignment horizontal="center" vertical="center" wrapText="1"/>
    </xf>
    <xf numFmtId="49" fontId="36" fillId="3" borderId="45" xfId="0" applyNumberFormat="1" applyFont="1" applyFill="1" applyBorder="1" applyAlignment="1" applyProtection="1">
      <alignment horizontal="center" vertical="center" wrapText="1"/>
    </xf>
    <xf numFmtId="165" fontId="36" fillId="3" borderId="26" xfId="0" applyNumberFormat="1" applyFont="1" applyFill="1" applyBorder="1" applyAlignment="1" applyProtection="1">
      <alignment horizontal="left" vertical="center" wrapText="1"/>
    </xf>
    <xf numFmtId="165" fontId="36" fillId="3" borderId="28" xfId="0" applyNumberFormat="1" applyFont="1" applyFill="1" applyBorder="1" applyAlignment="1" applyProtection="1">
      <alignment horizontal="left" vertical="center" wrapText="1"/>
    </xf>
    <xf numFmtId="165" fontId="36" fillId="3" borderId="21" xfId="0" applyNumberFormat="1" applyFont="1" applyFill="1" applyBorder="1" applyAlignment="1" applyProtection="1">
      <alignment horizontal="left" vertical="center" wrapText="1"/>
    </xf>
    <xf numFmtId="165" fontId="37" fillId="3" borderId="11" xfId="0" applyNumberFormat="1" applyFont="1" applyFill="1" applyBorder="1" applyAlignment="1" applyProtection="1">
      <alignment horizontal="center" vertical="center" wrapText="1"/>
    </xf>
    <xf numFmtId="165" fontId="37" fillId="3" borderId="1" xfId="0" applyNumberFormat="1" applyFont="1" applyFill="1" applyBorder="1" applyAlignment="1" applyProtection="1">
      <alignment horizontal="center" vertical="center" wrapText="1"/>
    </xf>
    <xf numFmtId="165" fontId="37" fillId="3" borderId="12" xfId="0" applyNumberFormat="1" applyFont="1" applyFill="1" applyBorder="1" applyAlignment="1" applyProtection="1">
      <alignment horizontal="center" vertical="center" wrapText="1"/>
    </xf>
    <xf numFmtId="49" fontId="37" fillId="3" borderId="38" xfId="0" applyNumberFormat="1" applyFont="1" applyFill="1" applyBorder="1" applyAlignment="1" applyProtection="1">
      <alignment horizontal="center" vertical="center" wrapText="1"/>
    </xf>
    <xf numFmtId="49" fontId="36" fillId="3" borderId="5" xfId="0" applyNumberFormat="1" applyFont="1" applyFill="1" applyBorder="1" applyAlignment="1" applyProtection="1">
      <alignment horizontal="center" vertical="center" wrapText="1"/>
    </xf>
    <xf numFmtId="0" fontId="40" fillId="0" borderId="14" xfId="0" applyFont="1" applyFill="1" applyBorder="1" applyAlignment="1" applyProtection="1">
      <alignment horizontal="center" vertical="top" wrapText="1"/>
    </xf>
    <xf numFmtId="165" fontId="36" fillId="3" borderId="26" xfId="0" applyNumberFormat="1" applyFont="1" applyFill="1" applyBorder="1" applyAlignment="1" applyProtection="1">
      <alignment horizontal="center" vertical="center" wrapText="1"/>
    </xf>
    <xf numFmtId="165" fontId="36" fillId="3" borderId="28" xfId="0" applyNumberFormat="1" applyFont="1" applyFill="1" applyBorder="1" applyAlignment="1" applyProtection="1">
      <alignment horizontal="center" vertical="center" wrapText="1"/>
    </xf>
    <xf numFmtId="165" fontId="36" fillId="3" borderId="21" xfId="0" applyNumberFormat="1" applyFont="1" applyFill="1" applyBorder="1" applyAlignment="1" applyProtection="1">
      <alignment horizontal="center" vertical="center" wrapText="1"/>
    </xf>
    <xf numFmtId="165" fontId="36" fillId="3" borderId="11" xfId="0" applyNumberFormat="1" applyFont="1" applyFill="1" applyBorder="1" applyAlignment="1" applyProtection="1">
      <alignment horizontal="center" vertical="center" wrapText="1"/>
    </xf>
    <xf numFmtId="165" fontId="36" fillId="3" borderId="12" xfId="0" applyNumberFormat="1" applyFont="1" applyFill="1" applyBorder="1" applyAlignment="1" applyProtection="1">
      <alignment horizontal="center" vertical="center" wrapText="1"/>
    </xf>
    <xf numFmtId="165" fontId="36" fillId="3" borderId="11" xfId="0" applyNumberFormat="1" applyFont="1" applyFill="1" applyBorder="1" applyAlignment="1" applyProtection="1">
      <alignment horizontal="center" vertical="top" wrapText="1"/>
    </xf>
    <xf numFmtId="165" fontId="36" fillId="3" borderId="32" xfId="0" applyNumberFormat="1" applyFont="1" applyFill="1" applyBorder="1" applyAlignment="1" applyProtection="1">
      <alignment horizontal="center" vertical="top" wrapText="1"/>
    </xf>
    <xf numFmtId="0" fontId="40" fillId="3" borderId="61" xfId="0" applyFont="1" applyFill="1" applyBorder="1" applyAlignment="1" applyProtection="1">
      <alignment horizontal="center" vertical="center" wrapText="1"/>
    </xf>
    <xf numFmtId="0" fontId="40" fillId="3" borderId="62" xfId="0" applyFont="1" applyFill="1" applyBorder="1" applyAlignment="1" applyProtection="1">
      <alignment horizontal="center" vertical="center" wrapText="1"/>
    </xf>
    <xf numFmtId="0" fontId="40" fillId="3" borderId="63" xfId="0" applyFont="1" applyFill="1" applyBorder="1" applyAlignment="1" applyProtection="1">
      <alignment horizontal="center" vertical="center" wrapText="1"/>
    </xf>
    <xf numFmtId="10" fontId="36" fillId="3" borderId="1" xfId="0" applyNumberFormat="1" applyFont="1" applyFill="1" applyBorder="1" applyAlignment="1" applyProtection="1">
      <alignment horizontal="center" vertical="center" wrapText="1"/>
    </xf>
    <xf numFmtId="10" fontId="36" fillId="3" borderId="12" xfId="0" applyNumberFormat="1" applyFont="1" applyFill="1" applyBorder="1" applyAlignment="1" applyProtection="1">
      <alignment horizontal="center" vertical="center" wrapText="1"/>
    </xf>
    <xf numFmtId="165" fontId="36" fillId="3" borderId="1" xfId="0" applyNumberFormat="1" applyFont="1" applyFill="1" applyBorder="1" applyAlignment="1" applyProtection="1">
      <alignment horizontal="center" vertical="top" wrapText="1"/>
    </xf>
    <xf numFmtId="0" fontId="39" fillId="3" borderId="1" xfId="0" applyFont="1" applyFill="1" applyBorder="1" applyAlignment="1">
      <alignment horizontal="center" vertical="top" wrapText="1"/>
    </xf>
    <xf numFmtId="165" fontId="37" fillId="3" borderId="10" xfId="0" applyNumberFormat="1" applyFont="1" applyFill="1" applyBorder="1" applyAlignment="1" applyProtection="1">
      <alignment horizontal="center" vertical="center" wrapText="1"/>
    </xf>
    <xf numFmtId="165" fontId="37" fillId="3" borderId="8" xfId="0" applyNumberFormat="1" applyFont="1" applyFill="1" applyBorder="1" applyAlignment="1" applyProtection="1">
      <alignment horizontal="center" vertical="center" wrapText="1"/>
    </xf>
    <xf numFmtId="165" fontId="37" fillId="3" borderId="5" xfId="0" applyNumberFormat="1" applyFont="1" applyFill="1" applyBorder="1" applyAlignment="1" applyProtection="1">
      <alignment horizontal="center" vertical="center" wrapText="1"/>
    </xf>
    <xf numFmtId="49" fontId="36" fillId="3" borderId="38" xfId="0" applyNumberFormat="1" applyFont="1" applyFill="1" applyBorder="1" applyAlignment="1" applyProtection="1">
      <alignment horizontal="center" vertical="center" wrapText="1"/>
    </xf>
    <xf numFmtId="49" fontId="37" fillId="3" borderId="1" xfId="0" applyNumberFormat="1" applyFont="1" applyFill="1" applyBorder="1" applyAlignment="1" applyProtection="1">
      <alignment horizontal="center" vertical="center" wrapText="1"/>
    </xf>
    <xf numFmtId="165" fontId="37" fillId="3" borderId="22" xfId="0" applyNumberFormat="1" applyFont="1" applyFill="1" applyBorder="1" applyAlignment="1" applyProtection="1">
      <alignment horizontal="center" vertical="center" wrapText="1"/>
    </xf>
    <xf numFmtId="165" fontId="37" fillId="3" borderId="50" xfId="0" applyNumberFormat="1" applyFont="1" applyFill="1" applyBorder="1" applyAlignment="1" applyProtection="1">
      <alignment horizontal="center" vertical="center" wrapText="1"/>
    </xf>
    <xf numFmtId="165" fontId="37" fillId="0" borderId="11" xfId="0" applyNumberFormat="1" applyFont="1" applyFill="1" applyBorder="1" applyAlignment="1" applyProtection="1">
      <alignment horizontal="center" vertical="center" wrapText="1"/>
    </xf>
    <xf numFmtId="165" fontId="37" fillId="0" borderId="1" xfId="0" applyNumberFormat="1" applyFont="1" applyFill="1" applyBorder="1" applyAlignment="1" applyProtection="1">
      <alignment horizontal="center" vertical="center" wrapText="1"/>
    </xf>
    <xf numFmtId="165" fontId="37" fillId="0" borderId="12" xfId="0" applyNumberFormat="1" applyFont="1" applyFill="1" applyBorder="1" applyAlignment="1" applyProtection="1">
      <alignment horizontal="center" vertical="center" wrapText="1"/>
    </xf>
    <xf numFmtId="49" fontId="37" fillId="3" borderId="16" xfId="0" applyNumberFormat="1" applyFont="1" applyFill="1" applyBorder="1" applyAlignment="1" applyProtection="1">
      <alignment horizontal="center" vertical="center" wrapText="1"/>
    </xf>
    <xf numFmtId="49" fontId="37" fillId="3" borderId="15" xfId="0" applyNumberFormat="1" applyFont="1" applyFill="1" applyBorder="1" applyAlignment="1" applyProtection="1">
      <alignment horizontal="center" vertical="center" wrapText="1"/>
    </xf>
    <xf numFmtId="49" fontId="37" fillId="3" borderId="51" xfId="0" applyNumberFormat="1" applyFont="1" applyFill="1" applyBorder="1" applyAlignment="1" applyProtection="1">
      <alignment horizontal="center" vertical="center" wrapText="1"/>
    </xf>
    <xf numFmtId="49" fontId="37" fillId="3" borderId="49" xfId="0" applyNumberFormat="1" applyFont="1" applyFill="1" applyBorder="1" applyAlignment="1" applyProtection="1">
      <alignment horizontal="center" vertical="center" wrapText="1"/>
    </xf>
    <xf numFmtId="166" fontId="36" fillId="3" borderId="26" xfId="0" applyNumberFormat="1" applyFont="1" applyFill="1" applyBorder="1" applyAlignment="1">
      <alignment horizontal="center" vertical="center" wrapText="1"/>
    </xf>
    <xf numFmtId="166" fontId="36" fillId="3" borderId="28" xfId="0" applyNumberFormat="1" applyFont="1" applyFill="1" applyBorder="1" applyAlignment="1">
      <alignment horizontal="center" vertical="center" wrapText="1"/>
    </xf>
    <xf numFmtId="166" fontId="36" fillId="3" borderId="21" xfId="0" applyNumberFormat="1" applyFont="1" applyFill="1" applyBorder="1" applyAlignment="1">
      <alignment horizontal="center" vertical="center" wrapText="1"/>
    </xf>
    <xf numFmtId="166" fontId="36" fillId="3" borderId="11" xfId="0" applyNumberFormat="1" applyFont="1" applyFill="1" applyBorder="1" applyAlignment="1">
      <alignment horizontal="center" vertical="center" wrapText="1"/>
    </xf>
    <xf numFmtId="166" fontId="36" fillId="3" borderId="1" xfId="0" applyNumberFormat="1" applyFont="1" applyFill="1" applyBorder="1" applyAlignment="1">
      <alignment horizontal="center" vertical="center" wrapText="1"/>
    </xf>
    <xf numFmtId="166" fontId="36" fillId="3" borderId="12" xfId="0" applyNumberFormat="1" applyFont="1" applyFill="1" applyBorder="1" applyAlignment="1">
      <alignment horizontal="center" vertical="center" wrapText="1"/>
    </xf>
    <xf numFmtId="166" fontId="36" fillId="3" borderId="1" xfId="0" applyNumberFormat="1" applyFont="1" applyFill="1" applyBorder="1" applyAlignment="1">
      <alignment horizontal="left" vertical="center" wrapText="1"/>
    </xf>
    <xf numFmtId="166" fontId="36" fillId="3" borderId="29" xfId="0" applyNumberFormat="1" applyFont="1" applyFill="1" applyBorder="1" applyAlignment="1">
      <alignment horizontal="left" vertical="center" wrapText="1"/>
    </xf>
    <xf numFmtId="166" fontId="36" fillId="3" borderId="12" xfId="0" applyNumberFormat="1" applyFont="1" applyFill="1" applyBorder="1" applyAlignment="1">
      <alignment horizontal="left" vertical="center" wrapText="1"/>
    </xf>
    <xf numFmtId="166" fontId="36" fillId="3" borderId="30" xfId="0" applyNumberFormat="1" applyFont="1" applyFill="1" applyBorder="1" applyAlignment="1">
      <alignment horizontal="left" vertical="center" wrapText="1"/>
    </xf>
    <xf numFmtId="169" fontId="36" fillId="3" borderId="25" xfId="2" applyNumberFormat="1" applyFont="1" applyFill="1" applyBorder="1" applyAlignment="1" applyProtection="1">
      <alignment horizontal="center" vertical="center" wrapText="1"/>
    </xf>
    <xf numFmtId="169" fontId="36" fillId="3" borderId="41" xfId="2" applyNumberFormat="1" applyFont="1" applyFill="1" applyBorder="1" applyAlignment="1" applyProtection="1">
      <alignment horizontal="center" vertical="center" wrapText="1"/>
    </xf>
    <xf numFmtId="169" fontId="36" fillId="3" borderId="42" xfId="2" applyNumberFormat="1" applyFont="1" applyFill="1" applyBorder="1" applyAlignment="1" applyProtection="1">
      <alignment horizontal="center" vertical="center" wrapText="1"/>
    </xf>
    <xf numFmtId="166" fontId="43" fillId="3" borderId="37" xfId="0" applyNumberFormat="1" applyFont="1" applyFill="1" applyBorder="1" applyAlignment="1">
      <alignment horizontal="center" vertical="center" wrapText="1"/>
    </xf>
    <xf numFmtId="166" fontId="43" fillId="3" borderId="31" xfId="0" applyNumberFormat="1" applyFont="1" applyFill="1" applyBorder="1" applyAlignment="1">
      <alignment horizontal="center" vertical="center" wrapText="1"/>
    </xf>
    <xf numFmtId="166" fontId="43" fillId="3" borderId="10" xfId="0" applyNumberFormat="1" applyFont="1" applyFill="1" applyBorder="1" applyAlignment="1">
      <alignment horizontal="center" vertical="center" wrapText="1"/>
    </xf>
    <xf numFmtId="166" fontId="43" fillId="3" borderId="5" xfId="0" applyNumberFormat="1" applyFont="1" applyFill="1" applyBorder="1" applyAlignment="1">
      <alignment horizontal="center" vertical="center" wrapText="1"/>
    </xf>
    <xf numFmtId="0" fontId="36" fillId="3" borderId="5" xfId="0" applyFont="1" applyFill="1" applyBorder="1" applyAlignment="1" applyProtection="1">
      <alignment horizontal="center" vertical="center"/>
    </xf>
    <xf numFmtId="0" fontId="36" fillId="3" borderId="1" xfId="0" applyFont="1" applyFill="1" applyBorder="1" applyAlignment="1" applyProtection="1">
      <alignment horizontal="center" vertical="center"/>
    </xf>
    <xf numFmtId="166" fontId="36" fillId="3" borderId="5" xfId="0" applyNumberFormat="1" applyFont="1" applyFill="1" applyBorder="1" applyAlignment="1">
      <alignment horizontal="center" vertical="center" wrapText="1"/>
    </xf>
    <xf numFmtId="49" fontId="36" fillId="3" borderId="1" xfId="0" applyNumberFormat="1" applyFont="1" applyFill="1" applyBorder="1" applyAlignment="1">
      <alignment horizontal="center" vertical="center" wrapText="1"/>
    </xf>
    <xf numFmtId="0" fontId="36" fillId="3" borderId="1" xfId="0" applyFont="1" applyFill="1" applyBorder="1" applyAlignment="1" applyProtection="1">
      <alignment horizontal="left" vertical="center" wrapText="1"/>
    </xf>
    <xf numFmtId="166" fontId="36" fillId="3" borderId="10" xfId="0" applyNumberFormat="1" applyFont="1" applyFill="1" applyBorder="1" applyAlignment="1">
      <alignment horizontal="center" vertical="center" wrapText="1"/>
    </xf>
    <xf numFmtId="166" fontId="36" fillId="3" borderId="24" xfId="0" applyNumberFormat="1" applyFont="1" applyFill="1" applyBorder="1" applyAlignment="1">
      <alignment horizontal="left" vertical="center" wrapText="1"/>
    </xf>
    <xf numFmtId="166" fontId="36" fillId="3" borderId="13" xfId="0" applyNumberFormat="1" applyFont="1" applyFill="1" applyBorder="1" applyAlignment="1">
      <alignment horizontal="left" vertical="center" wrapText="1"/>
    </xf>
    <xf numFmtId="166" fontId="36" fillId="3" borderId="40" xfId="0" applyNumberFormat="1" applyFont="1" applyFill="1" applyBorder="1" applyAlignment="1">
      <alignment horizontal="left" vertical="center" wrapText="1"/>
    </xf>
    <xf numFmtId="166" fontId="36" fillId="3" borderId="9" xfId="0" applyNumberFormat="1" applyFont="1" applyFill="1" applyBorder="1" applyAlignment="1">
      <alignment horizontal="left" vertical="center" wrapText="1"/>
    </xf>
    <xf numFmtId="166" fontId="36" fillId="3" borderId="0" xfId="0" applyNumberFormat="1" applyFont="1" applyFill="1" applyBorder="1" applyAlignment="1">
      <alignment horizontal="left" vertical="center" wrapText="1"/>
    </xf>
    <xf numFmtId="166" fontId="36" fillId="3" borderId="35" xfId="0" applyNumberFormat="1" applyFont="1" applyFill="1" applyBorder="1" applyAlignment="1">
      <alignment horizontal="left" vertical="center" wrapText="1"/>
    </xf>
    <xf numFmtId="166" fontId="36" fillId="3" borderId="19" xfId="0" applyNumberFormat="1" applyFont="1" applyFill="1" applyBorder="1" applyAlignment="1">
      <alignment horizontal="left" vertical="center" wrapText="1"/>
    </xf>
    <xf numFmtId="166" fontId="36" fillId="3" borderId="6" xfId="0" applyNumberFormat="1" applyFont="1" applyFill="1" applyBorder="1" applyAlignment="1">
      <alignment horizontal="left" vertical="center" wrapText="1"/>
    </xf>
    <xf numFmtId="166" fontId="36" fillId="3" borderId="43" xfId="0" applyNumberFormat="1" applyFont="1" applyFill="1" applyBorder="1" applyAlignment="1">
      <alignment horizontal="left" vertical="center" wrapText="1"/>
    </xf>
    <xf numFmtId="166" fontId="36" fillId="3" borderId="38" xfId="0" applyNumberFormat="1" applyFont="1" applyFill="1" applyBorder="1" applyAlignment="1">
      <alignment horizontal="center" vertical="center" wrapText="1"/>
    </xf>
    <xf numFmtId="166" fontId="36" fillId="3" borderId="16" xfId="0" applyNumberFormat="1" applyFont="1" applyFill="1" applyBorder="1" applyAlignment="1">
      <alignment horizontal="center" vertical="center" wrapText="1"/>
    </xf>
    <xf numFmtId="49" fontId="36" fillId="3" borderId="26" xfId="0" applyNumberFormat="1" applyFont="1" applyFill="1" applyBorder="1" applyAlignment="1">
      <alignment horizontal="center" vertical="center" wrapText="1"/>
    </xf>
    <xf numFmtId="49" fontId="36" fillId="3" borderId="28" xfId="0" applyNumberFormat="1" applyFont="1" applyFill="1" applyBorder="1" applyAlignment="1">
      <alignment horizontal="center" vertical="center" wrapText="1"/>
    </xf>
    <xf numFmtId="0" fontId="36" fillId="3" borderId="56" xfId="0" applyFont="1" applyFill="1" applyBorder="1" applyAlignment="1" applyProtection="1">
      <alignment horizontal="left" vertical="center" wrapText="1"/>
    </xf>
    <xf numFmtId="0" fontId="36" fillId="3" borderId="13" xfId="0" applyFont="1" applyFill="1" applyBorder="1" applyAlignment="1" applyProtection="1">
      <alignment horizontal="left" vertical="center" wrapText="1"/>
    </xf>
    <xf numFmtId="0" fontId="36" fillId="3" borderId="55" xfId="0" applyFont="1" applyFill="1" applyBorder="1" applyAlignment="1" applyProtection="1">
      <alignment horizontal="left" vertical="center" wrapText="1"/>
    </xf>
    <xf numFmtId="0" fontId="36" fillId="3" borderId="57" xfId="0" applyFont="1" applyFill="1" applyBorder="1" applyAlignment="1" applyProtection="1">
      <alignment horizontal="left" vertical="center" wrapText="1"/>
    </xf>
    <xf numFmtId="0" fontId="36" fillId="3" borderId="0" xfId="0" applyFont="1" applyFill="1" applyBorder="1" applyAlignment="1" applyProtection="1">
      <alignment horizontal="left" vertical="center" wrapText="1"/>
    </xf>
    <xf numFmtId="0" fontId="36" fillId="3" borderId="54" xfId="0" applyFont="1" applyFill="1" applyBorder="1" applyAlignment="1" applyProtection="1">
      <alignment horizontal="left" vertical="center" wrapText="1"/>
    </xf>
    <xf numFmtId="0" fontId="36" fillId="3" borderId="58" xfId="0" applyFont="1" applyFill="1" applyBorder="1" applyAlignment="1" applyProtection="1">
      <alignment horizontal="left" vertical="center" wrapText="1"/>
    </xf>
    <xf numFmtId="0" fontId="36" fillId="3" borderId="59" xfId="0" applyFont="1" applyFill="1" applyBorder="1" applyAlignment="1" applyProtection="1">
      <alignment horizontal="left" vertical="center" wrapText="1"/>
    </xf>
    <xf numFmtId="0" fontId="36" fillId="3" borderId="60" xfId="0" applyFont="1" applyFill="1" applyBorder="1" applyAlignment="1" applyProtection="1">
      <alignment horizontal="left" vertical="center" wrapText="1"/>
    </xf>
    <xf numFmtId="0" fontId="40" fillId="0" borderId="7" xfId="0" applyFont="1" applyFill="1" applyBorder="1" applyAlignment="1" applyProtection="1">
      <alignment horizontal="center" vertical="center"/>
    </xf>
    <xf numFmtId="165" fontId="36" fillId="3" borderId="4" xfId="0" applyNumberFormat="1" applyFont="1" applyFill="1" applyBorder="1" applyAlignment="1" applyProtection="1">
      <alignment horizontal="center" vertical="top" wrapText="1"/>
    </xf>
    <xf numFmtId="165" fontId="36" fillId="3" borderId="8" xfId="0" applyNumberFormat="1" applyFont="1" applyFill="1" applyBorder="1" applyAlignment="1" applyProtection="1">
      <alignment horizontal="left" vertical="center"/>
    </xf>
    <xf numFmtId="0" fontId="36" fillId="3" borderId="26" xfId="0" applyFont="1" applyFill="1" applyBorder="1" applyAlignment="1" applyProtection="1">
      <alignment horizontal="left" vertical="center" wrapText="1"/>
    </xf>
    <xf numFmtId="0" fontId="36" fillId="3" borderId="11" xfId="0" applyFont="1" applyFill="1" applyBorder="1" applyAlignment="1" applyProtection="1">
      <alignment horizontal="left" vertical="center" wrapText="1"/>
    </xf>
    <xf numFmtId="0" fontId="36" fillId="3" borderId="28" xfId="0" applyFont="1" applyFill="1" applyBorder="1" applyAlignment="1" applyProtection="1">
      <alignment horizontal="left" vertical="center" wrapText="1"/>
    </xf>
    <xf numFmtId="0" fontId="36" fillId="3" borderId="21" xfId="0" applyFont="1" applyFill="1" applyBorder="1" applyAlignment="1" applyProtection="1">
      <alignment horizontal="left" vertical="center" wrapText="1"/>
    </xf>
    <xf numFmtId="0" fontId="36" fillId="3" borderId="12" xfId="0" applyFont="1" applyFill="1" applyBorder="1" applyAlignment="1" applyProtection="1">
      <alignment horizontal="left" vertical="center" wrapText="1"/>
    </xf>
    <xf numFmtId="0" fontId="36" fillId="3" borderId="1" xfId="0" applyFont="1" applyFill="1" applyBorder="1" applyAlignment="1" applyProtection="1">
      <alignment horizontal="center" vertical="center" wrapText="1"/>
    </xf>
    <xf numFmtId="0" fontId="36" fillId="3" borderId="10" xfId="0" applyFont="1" applyFill="1" applyBorder="1" applyAlignment="1" applyProtection="1">
      <alignment horizontal="center" vertical="center" wrapText="1"/>
    </xf>
    <xf numFmtId="0" fontId="36" fillId="3" borderId="10" xfId="0" applyFont="1" applyFill="1" applyBorder="1" applyAlignment="1" applyProtection="1">
      <alignment horizontal="center" vertical="center"/>
    </xf>
    <xf numFmtId="165" fontId="36" fillId="3" borderId="16" xfId="0" applyNumberFormat="1" applyFont="1" applyFill="1" applyBorder="1" applyAlignment="1" applyProtection="1">
      <alignment horizontal="center" vertical="center" wrapText="1"/>
    </xf>
    <xf numFmtId="165" fontId="52" fillId="3" borderId="10" xfId="0" applyNumberFormat="1" applyFont="1" applyFill="1" applyBorder="1" applyAlignment="1" applyProtection="1">
      <alignment horizontal="left" vertical="center"/>
    </xf>
    <xf numFmtId="165" fontId="52" fillId="3" borderId="26" xfId="0" applyNumberFormat="1" applyFont="1" applyFill="1" applyBorder="1" applyAlignment="1" applyProtection="1">
      <alignment horizontal="left" vertical="center" wrapText="1"/>
    </xf>
    <xf numFmtId="165" fontId="52" fillId="3" borderId="11" xfId="0" applyNumberFormat="1" applyFont="1" applyFill="1" applyBorder="1" applyAlignment="1" applyProtection="1">
      <alignment horizontal="left" vertical="center" wrapText="1"/>
    </xf>
    <xf numFmtId="165" fontId="52" fillId="3" borderId="32" xfId="0" applyNumberFormat="1" applyFont="1" applyFill="1" applyBorder="1" applyAlignment="1" applyProtection="1">
      <alignment horizontal="left" vertical="center" wrapText="1"/>
    </xf>
    <xf numFmtId="165" fontId="52" fillId="3" borderId="28" xfId="0" applyNumberFormat="1" applyFont="1" applyFill="1" applyBorder="1" applyAlignment="1" applyProtection="1">
      <alignment horizontal="left" vertical="center" wrapText="1"/>
    </xf>
    <xf numFmtId="165" fontId="52" fillId="3" borderId="1" xfId="0" applyNumberFormat="1" applyFont="1" applyFill="1" applyBorder="1" applyAlignment="1" applyProtection="1">
      <alignment horizontal="left" vertical="center" wrapText="1"/>
    </xf>
    <xf numFmtId="165" fontId="52" fillId="3" borderId="21" xfId="0" applyNumberFormat="1" applyFont="1" applyFill="1" applyBorder="1" applyAlignment="1" applyProtection="1">
      <alignment horizontal="left" vertical="center" wrapText="1"/>
    </xf>
    <xf numFmtId="165" fontId="52" fillId="3" borderId="12" xfId="0" applyNumberFormat="1" applyFont="1" applyFill="1" applyBorder="1" applyAlignment="1" applyProtection="1">
      <alignment horizontal="left" vertical="center" wrapText="1"/>
    </xf>
    <xf numFmtId="165" fontId="36" fillId="0" borderId="52" xfId="0" applyNumberFormat="1" applyFont="1" applyFill="1" applyBorder="1" applyAlignment="1" applyProtection="1">
      <alignment horizontal="left" vertical="center" wrapText="1"/>
    </xf>
    <xf numFmtId="165" fontId="36" fillId="0" borderId="14" xfId="0" applyNumberFormat="1" applyFont="1" applyFill="1" applyBorder="1" applyAlignment="1" applyProtection="1">
      <alignment horizontal="left" vertical="center" wrapText="1"/>
    </xf>
    <xf numFmtId="165" fontId="36" fillId="0" borderId="53" xfId="0" applyNumberFormat="1" applyFont="1" applyFill="1" applyBorder="1" applyAlignment="1" applyProtection="1">
      <alignment horizontal="left" vertical="center" wrapText="1"/>
    </xf>
    <xf numFmtId="165" fontId="36" fillId="0" borderId="9" xfId="0" applyNumberFormat="1" applyFont="1" applyFill="1" applyBorder="1" applyAlignment="1" applyProtection="1">
      <alignment horizontal="left" vertical="center" wrapText="1"/>
    </xf>
    <xf numFmtId="165" fontId="36" fillId="0" borderId="0" xfId="0" applyNumberFormat="1" applyFont="1" applyFill="1" applyBorder="1" applyAlignment="1" applyProtection="1">
      <alignment horizontal="left" vertical="center" wrapText="1"/>
    </xf>
    <xf numFmtId="165" fontId="36" fillId="0" borderId="54" xfId="0" applyNumberFormat="1" applyFont="1" applyFill="1" applyBorder="1" applyAlignment="1" applyProtection="1">
      <alignment horizontal="left" vertical="center" wrapText="1"/>
    </xf>
    <xf numFmtId="165" fontId="36" fillId="0" borderId="19" xfId="0" applyNumberFormat="1" applyFont="1" applyFill="1" applyBorder="1" applyAlignment="1" applyProtection="1">
      <alignment horizontal="left" vertical="center" wrapText="1"/>
    </xf>
    <xf numFmtId="165" fontId="36" fillId="0" borderId="6" xfId="0" applyNumberFormat="1" applyFont="1" applyFill="1" applyBorder="1" applyAlignment="1" applyProtection="1">
      <alignment horizontal="left" vertical="center" wrapText="1"/>
    </xf>
    <xf numFmtId="165" fontId="36" fillId="0" borderId="3" xfId="0" applyNumberFormat="1" applyFont="1" applyFill="1" applyBorder="1" applyAlignment="1" applyProtection="1">
      <alignment horizontal="left" vertical="center" wrapText="1"/>
    </xf>
    <xf numFmtId="165" fontId="52" fillId="0" borderId="56" xfId="0" applyNumberFormat="1" applyFont="1" applyFill="1" applyBorder="1" applyAlignment="1" applyProtection="1">
      <alignment horizontal="left" vertical="center" wrapText="1"/>
    </xf>
    <xf numFmtId="165" fontId="52" fillId="0" borderId="13" xfId="0" applyNumberFormat="1" applyFont="1" applyFill="1" applyBorder="1" applyAlignment="1" applyProtection="1">
      <alignment horizontal="left" vertical="center" wrapText="1"/>
    </xf>
    <xf numFmtId="165" fontId="52" fillId="0" borderId="55" xfId="0" applyNumberFormat="1" applyFont="1" applyFill="1" applyBorder="1" applyAlignment="1" applyProtection="1">
      <alignment horizontal="left" vertical="center" wrapText="1"/>
    </xf>
    <xf numFmtId="165" fontId="52" fillId="0" borderId="57" xfId="0" applyNumberFormat="1" applyFont="1" applyFill="1" applyBorder="1" applyAlignment="1" applyProtection="1">
      <alignment horizontal="left" vertical="center" wrapText="1"/>
    </xf>
    <xf numFmtId="165" fontId="52" fillId="0" borderId="58" xfId="0" applyNumberFormat="1" applyFont="1" applyFill="1" applyBorder="1" applyAlignment="1" applyProtection="1">
      <alignment horizontal="left" vertical="center" wrapText="1"/>
    </xf>
    <xf numFmtId="165" fontId="52" fillId="0" borderId="59" xfId="0" applyNumberFormat="1" applyFont="1" applyFill="1" applyBorder="1" applyAlignment="1" applyProtection="1">
      <alignment horizontal="left" vertical="center" wrapText="1"/>
    </xf>
    <xf numFmtId="165" fontId="52" fillId="0" borderId="60" xfId="0" applyNumberFormat="1" applyFont="1" applyFill="1" applyBorder="1" applyAlignment="1" applyProtection="1">
      <alignment horizontal="left" vertical="center" wrapText="1"/>
    </xf>
    <xf numFmtId="165" fontId="52" fillId="0" borderId="24" xfId="0" applyNumberFormat="1" applyFont="1" applyFill="1" applyBorder="1" applyAlignment="1" applyProtection="1">
      <alignment horizontal="left" vertical="center" wrapText="1"/>
    </xf>
    <xf numFmtId="0" fontId="34" fillId="0" borderId="0" xfId="0" applyFont="1" applyFill="1" applyBorder="1" applyAlignment="1" applyProtection="1">
      <alignment horizontal="left" wrapText="1"/>
    </xf>
    <xf numFmtId="0" fontId="41" fillId="0" borderId="0" xfId="0" applyFont="1" applyFill="1" applyBorder="1" applyAlignment="1" applyProtection="1">
      <alignment horizontal="left" vertical="top" wrapText="1"/>
    </xf>
    <xf numFmtId="9" fontId="37" fillId="3" borderId="10" xfId="2" applyNumberFormat="1" applyFont="1" applyFill="1" applyBorder="1" applyAlignment="1" applyProtection="1">
      <alignment horizontal="center" vertical="center" wrapText="1"/>
    </xf>
    <xf numFmtId="9" fontId="37" fillId="3" borderId="5" xfId="2" applyNumberFormat="1" applyFont="1" applyFill="1" applyBorder="1" applyAlignment="1" applyProtection="1">
      <alignment horizontal="center" vertical="center" wrapText="1"/>
    </xf>
    <xf numFmtId="165" fontId="36" fillId="3" borderId="10" xfId="0" applyNumberFormat="1" applyFont="1" applyFill="1" applyBorder="1" applyAlignment="1" applyProtection="1">
      <alignment horizontal="left" vertical="center" wrapText="1"/>
    </xf>
    <xf numFmtId="0" fontId="38" fillId="0" borderId="55" xfId="0" applyFont="1" applyBorder="1" applyAlignment="1">
      <alignment horizontal="center" vertical="center" wrapText="1"/>
    </xf>
    <xf numFmtId="0" fontId="0" fillId="0" borderId="54" xfId="0" applyBorder="1" applyAlignment="1">
      <alignment horizontal="center" vertical="center" wrapText="1"/>
    </xf>
    <xf numFmtId="0" fontId="15" fillId="0" borderId="8" xfId="0" applyFont="1" applyBorder="1" applyAlignment="1">
      <alignment horizontal="center" vertical="center" wrapText="1"/>
    </xf>
    <xf numFmtId="0" fontId="0" fillId="0" borderId="8" xfId="0" applyBorder="1" applyAlignment="1">
      <alignment wrapText="1"/>
    </xf>
    <xf numFmtId="0" fontId="0" fillId="0" borderId="5" xfId="0" applyBorder="1" applyAlignment="1">
      <alignment wrapText="1"/>
    </xf>
    <xf numFmtId="0" fontId="38" fillId="0" borderId="10" xfId="0" applyFont="1" applyBorder="1" applyAlignment="1">
      <alignment vertical="center" wrapText="1"/>
    </xf>
    <xf numFmtId="0" fontId="38" fillId="0" borderId="8" xfId="0" applyFont="1"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27"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2" xfId="0" applyFont="1" applyFill="1" applyBorder="1" applyAlignment="1">
      <alignment horizontal="center" vertical="center" wrapText="1"/>
    </xf>
    <xf numFmtId="3" fontId="26" fillId="0" borderId="1" xfId="0" applyNumberFormat="1" applyFont="1" applyFill="1" applyBorder="1" applyAlignment="1" applyProtection="1">
      <alignment horizontal="center" vertical="center" wrapText="1"/>
      <protection locked="0"/>
    </xf>
    <xf numFmtId="0" fontId="55" fillId="0" borderId="0" xfId="0" applyFont="1" applyFill="1" applyAlignment="1">
      <alignment horizontal="left" wrapText="1"/>
    </xf>
    <xf numFmtId="0" fontId="18" fillId="0" borderId="0" xfId="0" applyFont="1" applyFill="1" applyAlignment="1">
      <alignment horizontal="center" vertical="center" wrapText="1"/>
    </xf>
    <xf numFmtId="0" fontId="27" fillId="0" borderId="0" xfId="0" applyFont="1" applyFill="1" applyAlignment="1">
      <alignment horizontal="center" vertical="center" wrapText="1"/>
    </xf>
    <xf numFmtId="3" fontId="27" fillId="0" borderId="1" xfId="0" applyNumberFormat="1" applyFont="1" applyFill="1" applyBorder="1" applyAlignment="1" applyProtection="1">
      <alignment horizontal="center" vertical="center" wrapText="1"/>
      <protection locked="0"/>
    </xf>
    <xf numFmtId="0" fontId="23" fillId="3" borderId="1" xfId="0" applyFont="1" applyFill="1" applyBorder="1" applyAlignment="1">
      <alignment horizontal="center" vertical="center" wrapText="1"/>
    </xf>
    <xf numFmtId="0" fontId="54" fillId="0" borderId="0" xfId="0" applyFont="1" applyFill="1" applyAlignment="1">
      <alignment horizontal="left"/>
    </xf>
    <xf numFmtId="0" fontId="55" fillId="0" borderId="0" xfId="0" applyFont="1" applyFill="1" applyBorder="1" applyAlignment="1" applyProtection="1">
      <alignment horizontal="left" wrapText="1"/>
    </xf>
    <xf numFmtId="0" fontId="6" fillId="3" borderId="0" xfId="0" applyFont="1" applyFill="1" applyAlignment="1">
      <alignment horizontal="right" vertical="center"/>
    </xf>
    <xf numFmtId="0" fontId="32" fillId="3" borderId="0" xfId="0" applyFont="1" applyFill="1" applyAlignment="1">
      <alignment horizontal="center" vertical="center" wrapText="1"/>
    </xf>
    <xf numFmtId="3" fontId="23" fillId="0" borderId="1" xfId="0" applyNumberFormat="1" applyFont="1" applyFill="1" applyBorder="1" applyAlignment="1">
      <alignment horizontal="center" vertical="center" wrapText="1"/>
    </xf>
    <xf numFmtId="0" fontId="19" fillId="0" borderId="0" xfId="0" applyFont="1" applyFill="1" applyBorder="1" applyAlignment="1" applyProtection="1">
      <alignment horizontal="left" wrapText="1"/>
    </xf>
    <xf numFmtId="0" fontId="24" fillId="0" borderId="0" xfId="0" applyFont="1" applyAlignment="1">
      <alignment horizontal="center" vertical="center" wrapText="1"/>
    </xf>
    <xf numFmtId="0" fontId="19" fillId="0" borderId="10" xfId="0" applyNumberFormat="1" applyFont="1" applyBorder="1" applyAlignment="1">
      <alignment horizontal="center" vertical="top"/>
    </xf>
    <xf numFmtId="0" fontId="19" fillId="0" borderId="8" xfId="0" applyNumberFormat="1" applyFont="1" applyBorder="1" applyAlignment="1">
      <alignment horizontal="center" vertical="top"/>
    </xf>
    <xf numFmtId="0" fontId="19" fillId="0" borderId="5" xfId="0" applyNumberFormat="1" applyFont="1" applyBorder="1" applyAlignment="1">
      <alignment horizontal="center" vertical="top"/>
    </xf>
    <xf numFmtId="0" fontId="19" fillId="0" borderId="20" xfId="0" applyFont="1" applyFill="1" applyBorder="1" applyAlignment="1">
      <alignment horizontal="left" vertical="top" wrapText="1"/>
    </xf>
    <xf numFmtId="0" fontId="19" fillId="0" borderId="18" xfId="0" applyFont="1" applyFill="1" applyBorder="1" applyAlignment="1">
      <alignment horizontal="left" vertical="top" wrapText="1"/>
    </xf>
    <xf numFmtId="0" fontId="19" fillId="0" borderId="23" xfId="0" applyFont="1" applyFill="1" applyBorder="1" applyAlignment="1">
      <alignment horizontal="left" vertical="top" wrapText="1"/>
    </xf>
    <xf numFmtId="0" fontId="24" fillId="0" borderId="0" xfId="0" applyFont="1" applyBorder="1" applyAlignment="1">
      <alignment horizontal="center" vertical="center" wrapText="1"/>
    </xf>
    <xf numFmtId="0" fontId="21" fillId="0" borderId="6" xfId="0" applyFont="1" applyBorder="1" applyAlignment="1">
      <alignment horizontal="center" vertical="top" wrapText="1"/>
    </xf>
    <xf numFmtId="0" fontId="24" fillId="0" borderId="10" xfId="0" applyNumberFormat="1" applyFont="1" applyBorder="1" applyAlignment="1">
      <alignment horizontal="left" vertical="top" wrapText="1"/>
    </xf>
    <xf numFmtId="0" fontId="24" fillId="0" borderId="5" xfId="0" applyNumberFormat="1" applyFont="1" applyBorder="1" applyAlignment="1">
      <alignment horizontal="left" vertical="top" wrapText="1"/>
    </xf>
    <xf numFmtId="0" fontId="19" fillId="0" borderId="10" xfId="0" applyFont="1" applyFill="1" applyBorder="1" applyAlignment="1">
      <alignment horizontal="center" vertical="top" wrapText="1"/>
    </xf>
    <xf numFmtId="0" fontId="19" fillId="0" borderId="8" xfId="0" applyFont="1" applyFill="1" applyBorder="1" applyAlignment="1">
      <alignment horizontal="center" vertical="top" wrapText="1"/>
    </xf>
  </cellXfs>
  <cellStyles count="4">
    <cellStyle name="Денежный" xfId="3" builtinId="4"/>
    <cellStyle name="Обычный" xfId="0" builtinId="0"/>
    <cellStyle name="Обычный 2" xfId="1"/>
    <cellStyle name="Финансовый" xfId="2" builtinId="3"/>
  </cellStyles>
  <dxfs count="1">
    <dxf>
      <fill>
        <patternFill>
          <bgColor theme="4" tint="0.79998168889431442"/>
        </patternFill>
      </fill>
    </dxf>
  </dxfs>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AV9"/>
  <sheetViews>
    <sheetView workbookViewId="0">
      <selection activeCell="AM10" sqref="AM10"/>
    </sheetView>
  </sheetViews>
  <sheetFormatPr defaultColWidth="9.109375" defaultRowHeight="13.8"/>
  <cols>
    <col min="1" max="1" width="4" style="1" customWidth="1"/>
    <col min="2" max="2" width="24.6640625" style="1" customWidth="1"/>
    <col min="3" max="3" width="18.109375" style="1" customWidth="1"/>
    <col min="4" max="4" width="13.6640625" style="1" customWidth="1"/>
    <col min="5" max="5" width="11.88671875" style="1" customWidth="1"/>
    <col min="6" max="6" width="6.6640625" style="1" customWidth="1"/>
    <col min="7" max="8" width="9.109375" style="1" customWidth="1"/>
    <col min="9" max="16384" width="9.109375" style="1"/>
  </cols>
  <sheetData>
    <row r="1" spans="1:48" ht="30.75" customHeight="1">
      <c r="A1" s="632" t="s">
        <v>39</v>
      </c>
      <c r="B1" s="633"/>
      <c r="C1" s="634" t="s">
        <v>40</v>
      </c>
      <c r="D1" s="635" t="s">
        <v>45</v>
      </c>
      <c r="E1" s="636"/>
      <c r="F1" s="637"/>
      <c r="G1" s="635" t="s">
        <v>17</v>
      </c>
      <c r="H1" s="636"/>
      <c r="I1" s="637"/>
      <c r="J1" s="635" t="s">
        <v>18</v>
      </c>
      <c r="K1" s="636"/>
      <c r="L1" s="637"/>
      <c r="M1" s="635" t="s">
        <v>22</v>
      </c>
      <c r="N1" s="636"/>
      <c r="O1" s="637"/>
      <c r="P1" s="638" t="s">
        <v>23</v>
      </c>
      <c r="Q1" s="639"/>
      <c r="R1" s="635" t="s">
        <v>24</v>
      </c>
      <c r="S1" s="636"/>
      <c r="T1" s="637"/>
      <c r="U1" s="635" t="s">
        <v>25</v>
      </c>
      <c r="V1" s="636"/>
      <c r="W1" s="637"/>
      <c r="X1" s="638" t="s">
        <v>26</v>
      </c>
      <c r="Y1" s="640"/>
      <c r="Z1" s="639"/>
      <c r="AA1" s="638" t="s">
        <v>27</v>
      </c>
      <c r="AB1" s="639"/>
      <c r="AC1" s="635" t="s">
        <v>28</v>
      </c>
      <c r="AD1" s="636"/>
      <c r="AE1" s="637"/>
      <c r="AF1" s="635" t="s">
        <v>29</v>
      </c>
      <c r="AG1" s="636"/>
      <c r="AH1" s="637"/>
      <c r="AI1" s="635" t="s">
        <v>30</v>
      </c>
      <c r="AJ1" s="636"/>
      <c r="AK1" s="637"/>
      <c r="AL1" s="638" t="s">
        <v>31</v>
      </c>
      <c r="AM1" s="639"/>
      <c r="AN1" s="635" t="s">
        <v>32</v>
      </c>
      <c r="AO1" s="636"/>
      <c r="AP1" s="637"/>
      <c r="AQ1" s="635" t="s">
        <v>33</v>
      </c>
      <c r="AR1" s="636"/>
      <c r="AS1" s="637"/>
      <c r="AT1" s="635" t="s">
        <v>34</v>
      </c>
      <c r="AU1" s="636"/>
      <c r="AV1" s="637"/>
    </row>
    <row r="2" spans="1:48" ht="39" customHeight="1">
      <c r="A2" s="633"/>
      <c r="B2" s="633"/>
      <c r="C2" s="634"/>
      <c r="D2" s="10" t="s">
        <v>48</v>
      </c>
      <c r="E2" s="10" t="s">
        <v>49</v>
      </c>
      <c r="F2" s="10" t="s">
        <v>19</v>
      </c>
      <c r="G2" s="2" t="s">
        <v>20</v>
      </c>
      <c r="H2" s="2" t="s">
        <v>21</v>
      </c>
      <c r="I2" s="2" t="s">
        <v>19</v>
      </c>
      <c r="J2" s="2" t="s">
        <v>20</v>
      </c>
      <c r="K2" s="2" t="s">
        <v>21</v>
      </c>
      <c r="L2" s="2" t="s">
        <v>19</v>
      </c>
      <c r="M2" s="2" t="s">
        <v>20</v>
      </c>
      <c r="N2" s="2" t="s">
        <v>21</v>
      </c>
      <c r="O2" s="2" t="s">
        <v>19</v>
      </c>
      <c r="P2" s="3" t="s">
        <v>21</v>
      </c>
      <c r="Q2" s="3" t="s">
        <v>19</v>
      </c>
      <c r="R2" s="2" t="s">
        <v>20</v>
      </c>
      <c r="S2" s="2" t="s">
        <v>21</v>
      </c>
      <c r="T2" s="2" t="s">
        <v>19</v>
      </c>
      <c r="U2" s="2" t="s">
        <v>20</v>
      </c>
      <c r="V2" s="2" t="s">
        <v>21</v>
      </c>
      <c r="W2" s="2" t="s">
        <v>19</v>
      </c>
      <c r="X2" s="3" t="s">
        <v>20</v>
      </c>
      <c r="Y2" s="3" t="s">
        <v>21</v>
      </c>
      <c r="Z2" s="3" t="s">
        <v>19</v>
      </c>
      <c r="AA2" s="3" t="s">
        <v>21</v>
      </c>
      <c r="AB2" s="3" t="s">
        <v>19</v>
      </c>
      <c r="AC2" s="2" t="s">
        <v>20</v>
      </c>
      <c r="AD2" s="2" t="s">
        <v>21</v>
      </c>
      <c r="AE2" s="2" t="s">
        <v>19</v>
      </c>
      <c r="AF2" s="2" t="s">
        <v>20</v>
      </c>
      <c r="AG2" s="2" t="s">
        <v>21</v>
      </c>
      <c r="AH2" s="2" t="s">
        <v>19</v>
      </c>
      <c r="AI2" s="2" t="s">
        <v>20</v>
      </c>
      <c r="AJ2" s="2" t="s">
        <v>21</v>
      </c>
      <c r="AK2" s="2" t="s">
        <v>19</v>
      </c>
      <c r="AL2" s="3" t="s">
        <v>21</v>
      </c>
      <c r="AM2" s="3" t="s">
        <v>19</v>
      </c>
      <c r="AN2" s="2" t="s">
        <v>20</v>
      </c>
      <c r="AO2" s="2" t="s">
        <v>21</v>
      </c>
      <c r="AP2" s="2" t="s">
        <v>19</v>
      </c>
      <c r="AQ2" s="2" t="s">
        <v>20</v>
      </c>
      <c r="AR2" s="2" t="s">
        <v>21</v>
      </c>
      <c r="AS2" s="2" t="s">
        <v>19</v>
      </c>
      <c r="AT2" s="2" t="s">
        <v>20</v>
      </c>
      <c r="AU2" s="2" t="s">
        <v>21</v>
      </c>
      <c r="AV2" s="2" t="s">
        <v>19</v>
      </c>
    </row>
    <row r="3" spans="1:48" ht="26.4">
      <c r="A3" s="634" t="s">
        <v>83</v>
      </c>
      <c r="B3" s="634"/>
      <c r="C3" s="4" t="s">
        <v>35</v>
      </c>
      <c r="D3" s="11" t="e">
        <f>#REF!</f>
        <v>#REF!</v>
      </c>
      <c r="E3" s="11" t="e">
        <f>#REF!</f>
        <v>#REF!</v>
      </c>
      <c r="F3" s="29" t="e">
        <f>#REF!</f>
        <v>#REF!</v>
      </c>
      <c r="G3" s="29" t="e">
        <f>#REF!</f>
        <v>#REF!</v>
      </c>
      <c r="H3" s="29" t="e">
        <f>#REF!</f>
        <v>#REF!</v>
      </c>
      <c r="I3" s="29" t="e">
        <f>#REF!</f>
        <v>#REF!</v>
      </c>
      <c r="J3" s="29" t="e">
        <f>#REF!</f>
        <v>#REF!</v>
      </c>
      <c r="K3" s="29" t="e">
        <f>#REF!</f>
        <v>#REF!</v>
      </c>
      <c r="L3" s="29" t="e">
        <f>#REF!</f>
        <v>#REF!</v>
      </c>
      <c r="M3" s="29" t="e">
        <f>#REF!</f>
        <v>#REF!</v>
      </c>
      <c r="N3" s="29" t="e">
        <f>#REF!</f>
        <v>#REF!</v>
      </c>
      <c r="O3" s="29" t="e">
        <f>#REF!</f>
        <v>#REF!</v>
      </c>
      <c r="P3" s="29" t="e">
        <f>#REF!</f>
        <v>#REF!</v>
      </c>
      <c r="Q3" s="29" t="e">
        <f>#REF!</f>
        <v>#REF!</v>
      </c>
      <c r="R3" s="29" t="e">
        <f>#REF!</f>
        <v>#REF!</v>
      </c>
      <c r="S3" s="29" t="e">
        <f>#REF!</f>
        <v>#REF!</v>
      </c>
      <c r="T3" s="29" t="e">
        <f>#REF!</f>
        <v>#REF!</v>
      </c>
      <c r="U3" s="29" t="e">
        <f>#REF!</f>
        <v>#REF!</v>
      </c>
      <c r="V3" s="29" t="e">
        <f>#REF!</f>
        <v>#REF!</v>
      </c>
      <c r="W3" s="29" t="e">
        <f>#REF!</f>
        <v>#REF!</v>
      </c>
      <c r="X3" s="29" t="e">
        <f>#REF!</f>
        <v>#REF!</v>
      </c>
      <c r="Y3" s="29" t="e">
        <f>#REF!</f>
        <v>#REF!</v>
      </c>
      <c r="Z3" s="29" t="e">
        <f>#REF!</f>
        <v>#REF!</v>
      </c>
      <c r="AA3" s="29" t="e">
        <f>#REF!</f>
        <v>#REF!</v>
      </c>
      <c r="AB3" s="29" t="e">
        <f>#REF!</f>
        <v>#REF!</v>
      </c>
      <c r="AC3" s="29" t="e">
        <f>#REF!</f>
        <v>#REF!</v>
      </c>
      <c r="AD3" s="29" t="e">
        <f>#REF!</f>
        <v>#REF!</v>
      </c>
      <c r="AE3" s="29" t="e">
        <f>#REF!</f>
        <v>#REF!</v>
      </c>
      <c r="AF3" s="29" t="e">
        <f>#REF!</f>
        <v>#REF!</v>
      </c>
      <c r="AG3" s="29" t="e">
        <f>#REF!</f>
        <v>#REF!</v>
      </c>
      <c r="AH3" s="29" t="e">
        <f>#REF!</f>
        <v>#REF!</v>
      </c>
      <c r="AI3" s="29" t="e">
        <f>#REF!</f>
        <v>#REF!</v>
      </c>
      <c r="AJ3" s="29" t="e">
        <f>#REF!</f>
        <v>#REF!</v>
      </c>
      <c r="AK3" s="29" t="e">
        <f>#REF!</f>
        <v>#REF!</v>
      </c>
      <c r="AL3" s="29" t="e">
        <f>#REF!</f>
        <v>#REF!</v>
      </c>
      <c r="AM3" s="29" t="e">
        <f>#REF!</f>
        <v>#REF!</v>
      </c>
      <c r="AN3" s="29" t="e">
        <f>#REF!</f>
        <v>#REF!</v>
      </c>
      <c r="AO3" s="29" t="e">
        <f>#REF!</f>
        <v>#REF!</v>
      </c>
      <c r="AP3" s="29" t="e">
        <f>#REF!</f>
        <v>#REF!</v>
      </c>
      <c r="AQ3" s="29" t="e">
        <f>#REF!</f>
        <v>#REF!</v>
      </c>
      <c r="AR3" s="29" t="e">
        <f>#REF!</f>
        <v>#REF!</v>
      </c>
      <c r="AS3" s="29" t="e">
        <f>#REF!</f>
        <v>#REF!</v>
      </c>
      <c r="AT3" s="29" t="e">
        <f>#REF!</f>
        <v>#REF!</v>
      </c>
      <c r="AU3" s="29" t="e">
        <f>#REF!</f>
        <v>#REF!</v>
      </c>
      <c r="AV3" s="29" t="e">
        <f>#REF!</f>
        <v>#REF!</v>
      </c>
    </row>
    <row r="4" spans="1:48">
      <c r="A4" s="634"/>
      <c r="B4" s="634"/>
      <c r="C4" s="5" t="s">
        <v>36</v>
      </c>
      <c r="D4" s="6"/>
      <c r="E4" s="6"/>
      <c r="F4" s="6"/>
      <c r="G4" s="6"/>
      <c r="H4" s="6"/>
      <c r="I4" s="6"/>
      <c r="J4" s="6"/>
      <c r="K4" s="6"/>
      <c r="L4" s="6"/>
      <c r="M4" s="6"/>
      <c r="N4" s="6"/>
      <c r="O4" s="6"/>
      <c r="P4" s="7"/>
      <c r="Q4" s="7"/>
      <c r="R4" s="6"/>
      <c r="S4" s="6"/>
      <c r="T4" s="6"/>
      <c r="U4" s="6"/>
      <c r="V4" s="6"/>
      <c r="W4" s="6"/>
      <c r="X4" s="7"/>
      <c r="Y4" s="7"/>
      <c r="Z4" s="7"/>
      <c r="AA4" s="7"/>
      <c r="AB4" s="7"/>
      <c r="AC4" s="6"/>
      <c r="AD4" s="6"/>
      <c r="AE4" s="6"/>
      <c r="AF4" s="6"/>
      <c r="AG4" s="6"/>
      <c r="AH4" s="6"/>
      <c r="AI4" s="6"/>
      <c r="AJ4" s="6"/>
      <c r="AK4" s="6"/>
      <c r="AL4" s="7"/>
      <c r="AM4" s="7"/>
      <c r="AN4" s="6"/>
      <c r="AO4" s="6"/>
      <c r="AP4" s="6"/>
      <c r="AQ4" s="6"/>
      <c r="AR4" s="6"/>
      <c r="AS4" s="6"/>
      <c r="AT4" s="6"/>
      <c r="AU4" s="6"/>
      <c r="AV4" s="6"/>
    </row>
    <row r="5" spans="1:48" ht="32.25" customHeight="1">
      <c r="A5" s="634"/>
      <c r="B5" s="634"/>
      <c r="C5" s="8" t="s">
        <v>37</v>
      </c>
      <c r="D5" s="9" t="e">
        <f>#REF!</f>
        <v>#REF!</v>
      </c>
      <c r="E5" s="9" t="e">
        <f>#REF!</f>
        <v>#REF!</v>
      </c>
      <c r="F5" s="9" t="e">
        <f>#REF!</f>
        <v>#REF!</v>
      </c>
      <c r="G5" s="9" t="e">
        <f>#REF!</f>
        <v>#REF!</v>
      </c>
      <c r="H5" s="9" t="e">
        <f>#REF!</f>
        <v>#REF!</v>
      </c>
      <c r="I5" s="9" t="e">
        <f>#REF!</f>
        <v>#REF!</v>
      </c>
      <c r="J5" s="9" t="e">
        <f>#REF!</f>
        <v>#REF!</v>
      </c>
      <c r="K5" s="9" t="e">
        <f>#REF!</f>
        <v>#REF!</v>
      </c>
      <c r="L5" s="9" t="e">
        <f>#REF!</f>
        <v>#REF!</v>
      </c>
      <c r="M5" s="9" t="e">
        <f>#REF!</f>
        <v>#REF!</v>
      </c>
      <c r="N5" s="9" t="e">
        <f>#REF!</f>
        <v>#REF!</v>
      </c>
      <c r="O5" s="9" t="e">
        <f>#REF!</f>
        <v>#REF!</v>
      </c>
      <c r="P5" s="9" t="e">
        <f>#REF!</f>
        <v>#REF!</v>
      </c>
      <c r="Q5" s="9" t="e">
        <f>#REF!</f>
        <v>#REF!</v>
      </c>
      <c r="R5" s="9" t="e">
        <f>#REF!</f>
        <v>#REF!</v>
      </c>
      <c r="S5" s="9" t="e">
        <f>#REF!</f>
        <v>#REF!</v>
      </c>
      <c r="T5" s="9" t="e">
        <f>#REF!</f>
        <v>#REF!</v>
      </c>
      <c r="U5" s="9" t="e">
        <f>#REF!</f>
        <v>#REF!</v>
      </c>
      <c r="V5" s="9" t="e">
        <f>#REF!</f>
        <v>#REF!</v>
      </c>
      <c r="W5" s="9" t="e">
        <f>#REF!</f>
        <v>#REF!</v>
      </c>
      <c r="X5" s="9" t="e">
        <f>#REF!</f>
        <v>#REF!</v>
      </c>
      <c r="Y5" s="9" t="e">
        <f>#REF!</f>
        <v>#REF!</v>
      </c>
      <c r="Z5" s="9" t="e">
        <f>#REF!</f>
        <v>#REF!</v>
      </c>
      <c r="AA5" s="9" t="e">
        <f>#REF!</f>
        <v>#REF!</v>
      </c>
      <c r="AB5" s="9" t="e">
        <f>#REF!</f>
        <v>#REF!</v>
      </c>
      <c r="AC5" s="9" t="e">
        <f>#REF!</f>
        <v>#REF!</v>
      </c>
      <c r="AD5" s="9" t="e">
        <f>#REF!</f>
        <v>#REF!</v>
      </c>
      <c r="AE5" s="9" t="e">
        <f>#REF!</f>
        <v>#REF!</v>
      </c>
      <c r="AF5" s="9" t="e">
        <f>#REF!</f>
        <v>#REF!</v>
      </c>
      <c r="AG5" s="9" t="e">
        <f>#REF!</f>
        <v>#REF!</v>
      </c>
      <c r="AH5" s="9" t="e">
        <f>#REF!</f>
        <v>#REF!</v>
      </c>
      <c r="AI5" s="9" t="e">
        <f>#REF!</f>
        <v>#REF!</v>
      </c>
      <c r="AJ5" s="9" t="e">
        <f>#REF!</f>
        <v>#REF!</v>
      </c>
      <c r="AK5" s="9" t="e">
        <f>#REF!</f>
        <v>#REF!</v>
      </c>
      <c r="AL5" s="9" t="e">
        <f>#REF!</f>
        <v>#REF!</v>
      </c>
      <c r="AM5" s="9" t="e">
        <f>#REF!</f>
        <v>#REF!</v>
      </c>
      <c r="AN5" s="9" t="e">
        <f>#REF!</f>
        <v>#REF!</v>
      </c>
      <c r="AO5" s="9" t="e">
        <f>#REF!</f>
        <v>#REF!</v>
      </c>
      <c r="AP5" s="9" t="e">
        <f>#REF!</f>
        <v>#REF!</v>
      </c>
      <c r="AQ5" s="9" t="e">
        <f>#REF!</f>
        <v>#REF!</v>
      </c>
      <c r="AR5" s="9" t="e">
        <f>#REF!</f>
        <v>#REF!</v>
      </c>
      <c r="AS5" s="9" t="e">
        <f>#REF!</f>
        <v>#REF!</v>
      </c>
      <c r="AT5" s="9" t="e">
        <f>#REF!</f>
        <v>#REF!</v>
      </c>
      <c r="AU5" s="9" t="e">
        <f>#REF!</f>
        <v>#REF!</v>
      </c>
      <c r="AV5" s="9" t="e">
        <f>#REF!</f>
        <v>#REF!</v>
      </c>
    </row>
    <row r="6" spans="1:48" ht="26.4">
      <c r="A6" s="634"/>
      <c r="B6" s="634"/>
      <c r="C6" s="8" t="s">
        <v>2</v>
      </c>
      <c r="D6" s="9" t="e">
        <f>#REF!</f>
        <v>#REF!</v>
      </c>
      <c r="E6" s="9" t="e">
        <f>#REF!</f>
        <v>#REF!</v>
      </c>
      <c r="F6" s="9" t="e">
        <f>#REF!</f>
        <v>#REF!</v>
      </c>
      <c r="G6" s="9" t="e">
        <f>#REF!</f>
        <v>#REF!</v>
      </c>
      <c r="H6" s="9" t="e">
        <f>#REF!</f>
        <v>#REF!</v>
      </c>
      <c r="I6" s="9" t="e">
        <f>#REF!</f>
        <v>#REF!</v>
      </c>
      <c r="J6" s="9" t="e">
        <f>#REF!</f>
        <v>#REF!</v>
      </c>
      <c r="K6" s="9" t="e">
        <f>#REF!</f>
        <v>#REF!</v>
      </c>
      <c r="L6" s="9" t="e">
        <f>#REF!</f>
        <v>#REF!</v>
      </c>
      <c r="M6" s="9" t="e">
        <f>#REF!</f>
        <v>#REF!</v>
      </c>
      <c r="N6" s="9" t="e">
        <f>#REF!</f>
        <v>#REF!</v>
      </c>
      <c r="O6" s="9" t="e">
        <f>#REF!</f>
        <v>#REF!</v>
      </c>
      <c r="P6" s="9" t="e">
        <f>#REF!</f>
        <v>#REF!</v>
      </c>
      <c r="Q6" s="9" t="e">
        <f>#REF!</f>
        <v>#REF!</v>
      </c>
      <c r="R6" s="9" t="e">
        <f>#REF!</f>
        <v>#REF!</v>
      </c>
      <c r="S6" s="9" t="e">
        <f>#REF!</f>
        <v>#REF!</v>
      </c>
      <c r="T6" s="9" t="e">
        <f>#REF!</f>
        <v>#REF!</v>
      </c>
      <c r="U6" s="9" t="e">
        <f>#REF!</f>
        <v>#REF!</v>
      </c>
      <c r="V6" s="9" t="e">
        <f>#REF!</f>
        <v>#REF!</v>
      </c>
      <c r="W6" s="9" t="e">
        <f>#REF!</f>
        <v>#REF!</v>
      </c>
      <c r="X6" s="9" t="e">
        <f>#REF!</f>
        <v>#REF!</v>
      </c>
      <c r="Y6" s="9" t="e">
        <f>#REF!</f>
        <v>#REF!</v>
      </c>
      <c r="Z6" s="9" t="e">
        <f>#REF!</f>
        <v>#REF!</v>
      </c>
      <c r="AA6" s="9" t="e">
        <f>#REF!</f>
        <v>#REF!</v>
      </c>
      <c r="AB6" s="9" t="e">
        <f>#REF!</f>
        <v>#REF!</v>
      </c>
      <c r="AC6" s="9" t="e">
        <f>#REF!</f>
        <v>#REF!</v>
      </c>
      <c r="AD6" s="9" t="e">
        <f>#REF!</f>
        <v>#REF!</v>
      </c>
      <c r="AE6" s="9" t="e">
        <f>#REF!</f>
        <v>#REF!</v>
      </c>
      <c r="AF6" s="9" t="e">
        <f>#REF!</f>
        <v>#REF!</v>
      </c>
      <c r="AG6" s="9" t="e">
        <f>#REF!</f>
        <v>#REF!</v>
      </c>
      <c r="AH6" s="9" t="e">
        <f>#REF!</f>
        <v>#REF!</v>
      </c>
      <c r="AI6" s="9" t="e">
        <f>#REF!</f>
        <v>#REF!</v>
      </c>
      <c r="AJ6" s="9" t="e">
        <f>#REF!</f>
        <v>#REF!</v>
      </c>
      <c r="AK6" s="9" t="e">
        <f>#REF!</f>
        <v>#REF!</v>
      </c>
      <c r="AL6" s="9" t="e">
        <f>#REF!</f>
        <v>#REF!</v>
      </c>
      <c r="AM6" s="9" t="e">
        <f>#REF!</f>
        <v>#REF!</v>
      </c>
      <c r="AN6" s="9" t="e">
        <f>#REF!</f>
        <v>#REF!</v>
      </c>
      <c r="AO6" s="9" t="e">
        <f>#REF!</f>
        <v>#REF!</v>
      </c>
      <c r="AP6" s="9" t="e">
        <f>#REF!</f>
        <v>#REF!</v>
      </c>
      <c r="AQ6" s="9" t="e">
        <f>#REF!</f>
        <v>#REF!</v>
      </c>
      <c r="AR6" s="9" t="e">
        <f>#REF!</f>
        <v>#REF!</v>
      </c>
      <c r="AS6" s="9" t="e">
        <f>#REF!</f>
        <v>#REF!</v>
      </c>
      <c r="AT6" s="9" t="e">
        <f>#REF!</f>
        <v>#REF!</v>
      </c>
      <c r="AU6" s="9" t="e">
        <f>#REF!</f>
        <v>#REF!</v>
      </c>
      <c r="AV6" s="9" t="e">
        <f>#REF!</f>
        <v>#REF!</v>
      </c>
    </row>
    <row r="7" spans="1:48">
      <c r="A7" s="634"/>
      <c r="B7" s="634"/>
      <c r="C7" s="8" t="s">
        <v>44</v>
      </c>
      <c r="D7" s="9" t="e">
        <f>#REF!</f>
        <v>#REF!</v>
      </c>
      <c r="E7" s="9" t="e">
        <f>#REF!</f>
        <v>#REF!</v>
      </c>
      <c r="F7" s="9" t="e">
        <f>#REF!</f>
        <v>#REF!</v>
      </c>
      <c r="G7" s="9" t="e">
        <f>#REF!</f>
        <v>#REF!</v>
      </c>
      <c r="H7" s="9" t="e">
        <f>#REF!</f>
        <v>#REF!</v>
      </c>
      <c r="I7" s="9" t="e">
        <f>#REF!</f>
        <v>#REF!</v>
      </c>
      <c r="J7" s="9" t="e">
        <f>#REF!</f>
        <v>#REF!</v>
      </c>
      <c r="K7" s="9" t="e">
        <f>#REF!</f>
        <v>#REF!</v>
      </c>
      <c r="L7" s="9" t="e">
        <f>#REF!</f>
        <v>#REF!</v>
      </c>
      <c r="M7" s="9" t="e">
        <f>#REF!</f>
        <v>#REF!</v>
      </c>
      <c r="N7" s="9" t="e">
        <f>#REF!</f>
        <v>#REF!</v>
      </c>
      <c r="O7" s="9" t="e">
        <f>#REF!</f>
        <v>#REF!</v>
      </c>
      <c r="P7" s="9" t="e">
        <f>#REF!</f>
        <v>#REF!</v>
      </c>
      <c r="Q7" s="9" t="e">
        <f>#REF!</f>
        <v>#REF!</v>
      </c>
      <c r="R7" s="9" t="e">
        <f>#REF!</f>
        <v>#REF!</v>
      </c>
      <c r="S7" s="9" t="e">
        <f>#REF!</f>
        <v>#REF!</v>
      </c>
      <c r="T7" s="9" t="e">
        <f>#REF!</f>
        <v>#REF!</v>
      </c>
      <c r="U7" s="9" t="e">
        <f>#REF!</f>
        <v>#REF!</v>
      </c>
      <c r="V7" s="9" t="e">
        <f>#REF!</f>
        <v>#REF!</v>
      </c>
      <c r="W7" s="9" t="e">
        <f>#REF!</f>
        <v>#REF!</v>
      </c>
      <c r="X7" s="9" t="e">
        <f>#REF!</f>
        <v>#REF!</v>
      </c>
      <c r="Y7" s="9" t="e">
        <f>#REF!</f>
        <v>#REF!</v>
      </c>
      <c r="Z7" s="9" t="e">
        <f>#REF!</f>
        <v>#REF!</v>
      </c>
      <c r="AA7" s="9" t="e">
        <f>#REF!</f>
        <v>#REF!</v>
      </c>
      <c r="AB7" s="9" t="e">
        <f>#REF!</f>
        <v>#REF!</v>
      </c>
      <c r="AC7" s="9" t="e">
        <f>#REF!</f>
        <v>#REF!</v>
      </c>
      <c r="AD7" s="9" t="e">
        <f>#REF!</f>
        <v>#REF!</v>
      </c>
      <c r="AE7" s="9" t="e">
        <f>#REF!</f>
        <v>#REF!</v>
      </c>
      <c r="AF7" s="9" t="e">
        <f>#REF!</f>
        <v>#REF!</v>
      </c>
      <c r="AG7" s="9" t="e">
        <f>#REF!</f>
        <v>#REF!</v>
      </c>
      <c r="AH7" s="9" t="e">
        <f>#REF!</f>
        <v>#REF!</v>
      </c>
      <c r="AI7" s="9" t="e">
        <f>#REF!</f>
        <v>#REF!</v>
      </c>
      <c r="AJ7" s="9" t="e">
        <f>#REF!</f>
        <v>#REF!</v>
      </c>
      <c r="AK7" s="9" t="e">
        <f>#REF!</f>
        <v>#REF!</v>
      </c>
      <c r="AL7" s="9" t="e">
        <f>#REF!</f>
        <v>#REF!</v>
      </c>
      <c r="AM7" s="9" t="e">
        <f>#REF!</f>
        <v>#REF!</v>
      </c>
      <c r="AN7" s="9" t="e">
        <f>#REF!</f>
        <v>#REF!</v>
      </c>
      <c r="AO7" s="9" t="e">
        <f>#REF!</f>
        <v>#REF!</v>
      </c>
      <c r="AP7" s="9" t="e">
        <f>#REF!</f>
        <v>#REF!</v>
      </c>
      <c r="AQ7" s="9" t="e">
        <f>#REF!</f>
        <v>#REF!</v>
      </c>
      <c r="AR7" s="9" t="e">
        <f>#REF!</f>
        <v>#REF!</v>
      </c>
      <c r="AS7" s="9" t="e">
        <f>#REF!</f>
        <v>#REF!</v>
      </c>
      <c r="AT7" s="9" t="e">
        <f>#REF!</f>
        <v>#REF!</v>
      </c>
      <c r="AU7" s="9" t="e">
        <f>#REF!</f>
        <v>#REF!</v>
      </c>
      <c r="AV7" s="9" t="e">
        <f>#REF!</f>
        <v>#REF!</v>
      </c>
    </row>
    <row r="8" spans="1:48" ht="26.4">
      <c r="A8" s="634"/>
      <c r="B8" s="634"/>
      <c r="C8" s="8" t="s">
        <v>38</v>
      </c>
      <c r="D8" s="9" t="e">
        <f>#REF!</f>
        <v>#REF!</v>
      </c>
      <c r="E8" s="9" t="e">
        <f>#REF!</f>
        <v>#REF!</v>
      </c>
      <c r="F8" s="9" t="e">
        <f>#REF!</f>
        <v>#REF!</v>
      </c>
      <c r="G8" s="9" t="e">
        <f>#REF!</f>
        <v>#REF!</v>
      </c>
      <c r="H8" s="9" t="e">
        <f>#REF!</f>
        <v>#REF!</v>
      </c>
      <c r="I8" s="9" t="e">
        <f>#REF!</f>
        <v>#REF!</v>
      </c>
      <c r="J8" s="9" t="e">
        <f>#REF!</f>
        <v>#REF!</v>
      </c>
      <c r="K8" s="9" t="e">
        <f>#REF!</f>
        <v>#REF!</v>
      </c>
      <c r="L8" s="9" t="e">
        <f>#REF!</f>
        <v>#REF!</v>
      </c>
      <c r="M8" s="9" t="e">
        <f>#REF!</f>
        <v>#REF!</v>
      </c>
      <c r="N8" s="9" t="e">
        <f>#REF!</f>
        <v>#REF!</v>
      </c>
      <c r="O8" s="9" t="e">
        <f>#REF!</f>
        <v>#REF!</v>
      </c>
      <c r="P8" s="9" t="e">
        <f>#REF!</f>
        <v>#REF!</v>
      </c>
      <c r="Q8" s="9" t="e">
        <f>#REF!</f>
        <v>#REF!</v>
      </c>
      <c r="R8" s="9" t="e">
        <f>#REF!</f>
        <v>#REF!</v>
      </c>
      <c r="S8" s="9" t="e">
        <f>#REF!</f>
        <v>#REF!</v>
      </c>
      <c r="T8" s="9" t="e">
        <f>#REF!</f>
        <v>#REF!</v>
      </c>
      <c r="U8" s="9" t="e">
        <f>#REF!</f>
        <v>#REF!</v>
      </c>
      <c r="V8" s="9" t="e">
        <f>#REF!</f>
        <v>#REF!</v>
      </c>
      <c r="W8" s="9" t="e">
        <f>#REF!</f>
        <v>#REF!</v>
      </c>
      <c r="X8" s="9" t="e">
        <f>#REF!</f>
        <v>#REF!</v>
      </c>
      <c r="Y8" s="9" t="e">
        <f>#REF!</f>
        <v>#REF!</v>
      </c>
      <c r="Z8" s="9" t="e">
        <f>#REF!</f>
        <v>#REF!</v>
      </c>
      <c r="AA8" s="9" t="e">
        <f>#REF!</f>
        <v>#REF!</v>
      </c>
      <c r="AB8" s="9" t="e">
        <f>#REF!</f>
        <v>#REF!</v>
      </c>
      <c r="AC8" s="9" t="e">
        <f>#REF!</f>
        <v>#REF!</v>
      </c>
      <c r="AD8" s="9" t="e">
        <f>#REF!</f>
        <v>#REF!</v>
      </c>
      <c r="AE8" s="9" t="e">
        <f>#REF!</f>
        <v>#REF!</v>
      </c>
      <c r="AF8" s="9" t="e">
        <f>#REF!</f>
        <v>#REF!</v>
      </c>
      <c r="AG8" s="9" t="e">
        <f>#REF!</f>
        <v>#REF!</v>
      </c>
      <c r="AH8" s="9" t="e">
        <f>#REF!</f>
        <v>#REF!</v>
      </c>
      <c r="AI8" s="9" t="e">
        <f>#REF!</f>
        <v>#REF!</v>
      </c>
      <c r="AJ8" s="9" t="e">
        <f>#REF!</f>
        <v>#REF!</v>
      </c>
      <c r="AK8" s="9" t="e">
        <f>#REF!</f>
        <v>#REF!</v>
      </c>
      <c r="AL8" s="9" t="e">
        <f>#REF!</f>
        <v>#REF!</v>
      </c>
      <c r="AM8" s="9" t="e">
        <f>#REF!</f>
        <v>#REF!</v>
      </c>
      <c r="AN8" s="9" t="e">
        <f>#REF!</f>
        <v>#REF!</v>
      </c>
      <c r="AO8" s="9" t="e">
        <f>#REF!</f>
        <v>#REF!</v>
      </c>
      <c r="AP8" s="9" t="e">
        <f>#REF!</f>
        <v>#REF!</v>
      </c>
      <c r="AQ8" s="9" t="e">
        <f>#REF!</f>
        <v>#REF!</v>
      </c>
      <c r="AR8" s="9" t="e">
        <f>#REF!</f>
        <v>#REF!</v>
      </c>
      <c r="AS8" s="9" t="e">
        <f>#REF!</f>
        <v>#REF!</v>
      </c>
      <c r="AT8" s="9" t="e">
        <f>#REF!</f>
        <v>#REF!</v>
      </c>
      <c r="AU8" s="9" t="e">
        <f>#REF!</f>
        <v>#REF!</v>
      </c>
      <c r="AV8" s="9" t="e">
        <f>#REF!</f>
        <v>#REF!</v>
      </c>
    </row>
    <row r="9" spans="1:48" ht="26.4">
      <c r="A9" s="634"/>
      <c r="B9" s="634"/>
      <c r="C9" s="8" t="s">
        <v>43</v>
      </c>
      <c r="D9" s="9" t="e">
        <f>#REF!</f>
        <v>#REF!</v>
      </c>
      <c r="E9" s="9" t="e">
        <f>#REF!</f>
        <v>#REF!</v>
      </c>
      <c r="F9" s="9" t="e">
        <f>#REF!</f>
        <v>#REF!</v>
      </c>
      <c r="G9" s="9" t="e">
        <f>#REF!</f>
        <v>#REF!</v>
      </c>
      <c r="H9" s="9" t="e">
        <f>#REF!</f>
        <v>#REF!</v>
      </c>
      <c r="I9" s="9" t="e">
        <f>#REF!</f>
        <v>#REF!</v>
      </c>
      <c r="J9" s="9" t="e">
        <f>#REF!</f>
        <v>#REF!</v>
      </c>
      <c r="K9" s="9" t="e">
        <f>#REF!</f>
        <v>#REF!</v>
      </c>
      <c r="L9" s="9" t="e">
        <f>#REF!</f>
        <v>#REF!</v>
      </c>
      <c r="M9" s="9" t="e">
        <f>#REF!</f>
        <v>#REF!</v>
      </c>
      <c r="N9" s="9" t="e">
        <f>#REF!</f>
        <v>#REF!</v>
      </c>
      <c r="O9" s="9" t="e">
        <f>#REF!</f>
        <v>#REF!</v>
      </c>
      <c r="P9" s="9" t="e">
        <f>#REF!</f>
        <v>#REF!</v>
      </c>
      <c r="Q9" s="9" t="e">
        <f>#REF!</f>
        <v>#REF!</v>
      </c>
      <c r="R9" s="9" t="e">
        <f>#REF!</f>
        <v>#REF!</v>
      </c>
      <c r="S9" s="9" t="e">
        <f>#REF!</f>
        <v>#REF!</v>
      </c>
      <c r="T9" s="9" t="e">
        <f>#REF!</f>
        <v>#REF!</v>
      </c>
      <c r="U9" s="9" t="e">
        <f>#REF!</f>
        <v>#REF!</v>
      </c>
      <c r="V9" s="9" t="e">
        <f>#REF!</f>
        <v>#REF!</v>
      </c>
      <c r="W9" s="9" t="e">
        <f>#REF!</f>
        <v>#REF!</v>
      </c>
      <c r="X9" s="9" t="e">
        <f>#REF!</f>
        <v>#REF!</v>
      </c>
      <c r="Y9" s="9" t="e">
        <f>#REF!</f>
        <v>#REF!</v>
      </c>
      <c r="Z9" s="9" t="e">
        <f>#REF!</f>
        <v>#REF!</v>
      </c>
      <c r="AA9" s="9" t="e">
        <f>#REF!</f>
        <v>#REF!</v>
      </c>
      <c r="AB9" s="9" t="e">
        <f>#REF!</f>
        <v>#REF!</v>
      </c>
      <c r="AC9" s="9" t="e">
        <f>#REF!</f>
        <v>#REF!</v>
      </c>
      <c r="AD9" s="9" t="e">
        <f>#REF!</f>
        <v>#REF!</v>
      </c>
      <c r="AE9" s="9" t="e">
        <f>#REF!</f>
        <v>#REF!</v>
      </c>
      <c r="AF9" s="9" t="e">
        <f>#REF!</f>
        <v>#REF!</v>
      </c>
      <c r="AG9" s="9" t="e">
        <f>#REF!</f>
        <v>#REF!</v>
      </c>
      <c r="AH9" s="9" t="e">
        <f>#REF!</f>
        <v>#REF!</v>
      </c>
      <c r="AI9" s="9" t="e">
        <f>#REF!</f>
        <v>#REF!</v>
      </c>
      <c r="AJ9" s="9" t="e">
        <f>#REF!</f>
        <v>#REF!</v>
      </c>
      <c r="AK9" s="9" t="e">
        <f>#REF!</f>
        <v>#REF!</v>
      </c>
      <c r="AL9" s="9" t="e">
        <f>#REF!</f>
        <v>#REF!</v>
      </c>
      <c r="AM9" s="9" t="e">
        <f>#REF!</f>
        <v>#REF!</v>
      </c>
      <c r="AN9" s="9" t="e">
        <f>#REF!</f>
        <v>#REF!</v>
      </c>
      <c r="AO9" s="9" t="e">
        <f>#REF!</f>
        <v>#REF!</v>
      </c>
      <c r="AP9" s="9" t="e">
        <f>#REF!</f>
        <v>#REF!</v>
      </c>
      <c r="AQ9" s="9" t="e">
        <f>#REF!</f>
        <v>#REF!</v>
      </c>
      <c r="AR9" s="9" t="e">
        <f>#REF!</f>
        <v>#REF!</v>
      </c>
      <c r="AS9" s="9" t="e">
        <f>#REF!</f>
        <v>#REF!</v>
      </c>
      <c r="AT9" s="9" t="e">
        <f>#REF!</f>
        <v>#REF!</v>
      </c>
      <c r="AU9" s="9" t="e">
        <f>#REF!</f>
        <v>#REF!</v>
      </c>
      <c r="AV9" s="9" t="e">
        <f>#REF!</f>
        <v>#REF!</v>
      </c>
    </row>
  </sheetData>
  <mergeCells count="19">
    <mergeCell ref="AT1:AV1"/>
    <mergeCell ref="G1:I1"/>
    <mergeCell ref="J1:L1"/>
    <mergeCell ref="M1:O1"/>
    <mergeCell ref="P1:Q1"/>
    <mergeCell ref="AF1:AH1"/>
    <mergeCell ref="AI1:AK1"/>
    <mergeCell ref="AL1:AM1"/>
    <mergeCell ref="AN1:AP1"/>
    <mergeCell ref="AQ1:AS1"/>
    <mergeCell ref="X1:Z1"/>
    <mergeCell ref="AA1:AB1"/>
    <mergeCell ref="AC1:AE1"/>
    <mergeCell ref="U1:W1"/>
    <mergeCell ref="A1:B2"/>
    <mergeCell ref="C1:C2"/>
    <mergeCell ref="A3:B9"/>
    <mergeCell ref="D1:F1"/>
    <mergeCell ref="R1:T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E29"/>
  <sheetViews>
    <sheetView workbookViewId="0">
      <selection activeCell="A3" sqref="A3:E3"/>
    </sheetView>
  </sheetViews>
  <sheetFormatPr defaultRowHeight="14.4"/>
  <cols>
    <col min="1" max="1" width="48.88671875" customWidth="1"/>
    <col min="2" max="2" width="11.6640625" customWidth="1"/>
    <col min="3" max="3" width="13.6640625" customWidth="1"/>
    <col min="4" max="4" width="16.33203125" customWidth="1"/>
    <col min="5" max="5" width="26.88671875" customWidth="1"/>
  </cols>
  <sheetData>
    <row r="1" spans="1:5">
      <c r="A1" s="641" t="s">
        <v>58</v>
      </c>
      <c r="B1" s="641"/>
      <c r="C1" s="641"/>
      <c r="D1" s="641"/>
      <c r="E1" s="641"/>
    </row>
    <row r="2" spans="1:5">
      <c r="A2" s="12"/>
      <c r="B2" s="12"/>
      <c r="C2" s="12"/>
      <c r="D2" s="12"/>
      <c r="E2" s="12"/>
    </row>
    <row r="3" spans="1:5">
      <c r="A3" s="642" t="s">
        <v>130</v>
      </c>
      <c r="B3" s="642"/>
      <c r="C3" s="642"/>
      <c r="D3" s="642"/>
      <c r="E3" s="642"/>
    </row>
    <row r="4" spans="1:5" ht="45" customHeight="1">
      <c r="A4" s="13" t="s">
        <v>52</v>
      </c>
      <c r="B4" s="13" t="s">
        <v>59</v>
      </c>
      <c r="C4" s="13" t="s">
        <v>53</v>
      </c>
      <c r="D4" s="13" t="s">
        <v>54</v>
      </c>
      <c r="E4" s="13" t="s">
        <v>55</v>
      </c>
    </row>
    <row r="5" spans="1:5" ht="57.75" customHeight="1">
      <c r="A5" s="14" t="s">
        <v>60</v>
      </c>
      <c r="B5" s="15">
        <v>0.1</v>
      </c>
      <c r="C5" s="16">
        <f>SUM(D6:D7)</f>
        <v>0</v>
      </c>
      <c r="D5" s="15">
        <f t="shared" ref="D5:D23" si="0">B5*C5</f>
        <v>0</v>
      </c>
      <c r="E5" s="14"/>
    </row>
    <row r="6" spans="1:5" ht="72.75" customHeight="1">
      <c r="A6" s="17" t="s">
        <v>61</v>
      </c>
      <c r="B6" s="18">
        <v>0.5</v>
      </c>
      <c r="C6" s="19"/>
      <c r="D6" s="18">
        <f t="shared" si="0"/>
        <v>0</v>
      </c>
      <c r="E6" s="17"/>
    </row>
    <row r="7" spans="1:5" ht="21" customHeight="1">
      <c r="A7" s="17" t="s">
        <v>62</v>
      </c>
      <c r="B7" s="18">
        <v>0.5</v>
      </c>
      <c r="C7" s="19"/>
      <c r="D7" s="18">
        <f t="shared" si="0"/>
        <v>0</v>
      </c>
      <c r="E7" s="17"/>
    </row>
    <row r="8" spans="1:5" ht="32.25" customHeight="1">
      <c r="A8" s="14" t="s">
        <v>63</v>
      </c>
      <c r="B8" s="15">
        <v>0.1</v>
      </c>
      <c r="C8" s="16">
        <f>SUM(D9:D10)</f>
        <v>0</v>
      </c>
      <c r="D8" s="15">
        <f t="shared" si="0"/>
        <v>0</v>
      </c>
      <c r="E8" s="14"/>
    </row>
    <row r="9" spans="1:5" ht="28.8">
      <c r="A9" s="17" t="s">
        <v>64</v>
      </c>
      <c r="B9" s="18">
        <v>0.5</v>
      </c>
      <c r="C9" s="19"/>
      <c r="D9" s="18">
        <f t="shared" si="0"/>
        <v>0</v>
      </c>
      <c r="E9" s="17"/>
    </row>
    <row r="10" spans="1:5" ht="28.8">
      <c r="A10" s="17" t="s">
        <v>65</v>
      </c>
      <c r="B10" s="18">
        <v>0.5</v>
      </c>
      <c r="C10" s="19"/>
      <c r="D10" s="18">
        <f t="shared" si="0"/>
        <v>0</v>
      </c>
      <c r="E10" s="17"/>
    </row>
    <row r="11" spans="1:5" ht="45.75" customHeight="1">
      <c r="A11" s="14" t="s">
        <v>66</v>
      </c>
      <c r="B11" s="15">
        <v>0.2</v>
      </c>
      <c r="C11" s="16">
        <f>SUM(D12:D13)</f>
        <v>0</v>
      </c>
      <c r="D11" s="15">
        <f t="shared" si="0"/>
        <v>0</v>
      </c>
      <c r="E11" s="14"/>
    </row>
    <row r="12" spans="1:5" ht="56.25" customHeight="1">
      <c r="A12" s="17" t="s">
        <v>67</v>
      </c>
      <c r="B12" s="18">
        <v>0.7</v>
      </c>
      <c r="C12" s="20"/>
      <c r="D12" s="21">
        <f t="shared" si="0"/>
        <v>0</v>
      </c>
      <c r="E12" s="22"/>
    </row>
    <row r="13" spans="1:5" ht="30.75" customHeight="1">
      <c r="A13" s="17" t="s">
        <v>68</v>
      </c>
      <c r="B13" s="18">
        <v>0.3</v>
      </c>
      <c r="C13" s="20"/>
      <c r="D13" s="21">
        <f t="shared" si="0"/>
        <v>0</v>
      </c>
      <c r="E13" s="23"/>
    </row>
    <row r="14" spans="1:5" ht="45" customHeight="1">
      <c r="A14" s="14" t="s">
        <v>69</v>
      </c>
      <c r="B14" s="15">
        <v>0.4</v>
      </c>
      <c r="C14" s="16">
        <f>SUM(D15:D16)</f>
        <v>0</v>
      </c>
      <c r="D14" s="15">
        <f t="shared" si="0"/>
        <v>0</v>
      </c>
      <c r="E14" s="14"/>
    </row>
    <row r="15" spans="1:5" ht="28.8">
      <c r="A15" s="24" t="s">
        <v>70</v>
      </c>
      <c r="B15" s="25">
        <v>0.5</v>
      </c>
      <c r="C15" s="26"/>
      <c r="D15" s="25">
        <f t="shared" si="0"/>
        <v>0</v>
      </c>
      <c r="E15" s="24"/>
    </row>
    <row r="16" spans="1:5" ht="28.8">
      <c r="A16" s="17" t="s">
        <v>71</v>
      </c>
      <c r="B16" s="18">
        <v>0.5</v>
      </c>
      <c r="C16" s="19"/>
      <c r="D16" s="18">
        <f t="shared" si="0"/>
        <v>0</v>
      </c>
      <c r="E16" s="17"/>
    </row>
    <row r="17" spans="1:5" ht="17.25" customHeight="1">
      <c r="A17" s="14" t="s">
        <v>72</v>
      </c>
      <c r="B17" s="15">
        <v>0.1</v>
      </c>
      <c r="C17" s="16">
        <f>SUM(D18)</f>
        <v>0</v>
      </c>
      <c r="D17" s="15">
        <f t="shared" si="0"/>
        <v>0</v>
      </c>
      <c r="E17" s="14"/>
    </row>
    <row r="18" spans="1:5" ht="15.6">
      <c r="A18" s="17" t="s">
        <v>73</v>
      </c>
      <c r="B18" s="18">
        <v>1</v>
      </c>
      <c r="C18" s="19"/>
      <c r="D18" s="18">
        <f t="shared" si="0"/>
        <v>0</v>
      </c>
      <c r="E18" s="17"/>
    </row>
    <row r="19" spans="1:5" ht="30.75" customHeight="1">
      <c r="A19" s="14" t="s">
        <v>74</v>
      </c>
      <c r="B19" s="15">
        <v>0.05</v>
      </c>
      <c r="C19" s="16">
        <f>SUM(D20:D21)</f>
        <v>0</v>
      </c>
      <c r="D19" s="15">
        <f t="shared" si="0"/>
        <v>0</v>
      </c>
      <c r="E19" s="14"/>
    </row>
    <row r="20" spans="1:5" ht="21.75" customHeight="1">
      <c r="A20" s="17" t="s">
        <v>75</v>
      </c>
      <c r="B20" s="18">
        <v>0.5</v>
      </c>
      <c r="C20" s="19"/>
      <c r="D20" s="18">
        <f t="shared" si="0"/>
        <v>0</v>
      </c>
      <c r="E20" s="17"/>
    </row>
    <row r="21" spans="1:5" ht="28.8">
      <c r="A21" s="17" t="s">
        <v>76</v>
      </c>
      <c r="B21" s="18">
        <v>0.5</v>
      </c>
      <c r="C21" s="19"/>
      <c r="D21" s="18">
        <f t="shared" si="0"/>
        <v>0</v>
      </c>
      <c r="E21" s="17"/>
    </row>
    <row r="22" spans="1:5" ht="33.75" customHeight="1">
      <c r="A22" s="14" t="s">
        <v>77</v>
      </c>
      <c r="B22" s="15">
        <v>0.05</v>
      </c>
      <c r="C22" s="16">
        <f>SUM(D23)</f>
        <v>0</v>
      </c>
      <c r="D22" s="15">
        <f t="shared" si="0"/>
        <v>0</v>
      </c>
      <c r="E22" s="14"/>
    </row>
    <row r="23" spans="1:5" ht="28.8">
      <c r="A23" s="17" t="s">
        <v>78</v>
      </c>
      <c r="B23" s="18">
        <v>1</v>
      </c>
      <c r="C23" s="19"/>
      <c r="D23" s="18">
        <f t="shared" si="0"/>
        <v>0</v>
      </c>
      <c r="E23" s="17"/>
    </row>
    <row r="24" spans="1:5">
      <c r="A24" s="27" t="s">
        <v>56</v>
      </c>
      <c r="B24" s="18">
        <f>SUM(B5,B8,B11,B14,B17,B19,B22)</f>
        <v>1</v>
      </c>
      <c r="C24" s="18">
        <f>SUM(C5,C8,C11,C14,C17,C19,C22)</f>
        <v>0</v>
      </c>
      <c r="D24" s="18">
        <f>SUM(D5,D8,D11,D14,D17,D19,D22)</f>
        <v>0</v>
      </c>
      <c r="E24" s="14" t="s">
        <v>57</v>
      </c>
    </row>
    <row r="25" spans="1:5">
      <c r="A25" s="28"/>
      <c r="B25" s="28"/>
      <c r="C25" s="28"/>
      <c r="D25" s="28"/>
      <c r="E25" s="28"/>
    </row>
    <row r="26" spans="1:5">
      <c r="A26" s="643" t="s">
        <v>79</v>
      </c>
      <c r="B26" s="643"/>
      <c r="C26" s="643"/>
      <c r="D26" s="643"/>
      <c r="E26" s="643"/>
    </row>
    <row r="27" spans="1:5">
      <c r="A27" s="28"/>
      <c r="B27" s="28"/>
      <c r="C27" s="28"/>
      <c r="D27" s="28"/>
      <c r="E27" s="28"/>
    </row>
    <row r="28" spans="1:5">
      <c r="A28" s="643" t="s">
        <v>80</v>
      </c>
      <c r="B28" s="643"/>
      <c r="C28" s="643"/>
      <c r="D28" s="643"/>
      <c r="E28" s="643"/>
    </row>
    <row r="29" spans="1:5">
      <c r="A29" s="643"/>
      <c r="B29" s="643"/>
      <c r="C29" s="643"/>
      <c r="D29" s="643"/>
      <c r="E29" s="643"/>
    </row>
  </sheetData>
  <mergeCells count="5">
    <mergeCell ref="A1:E1"/>
    <mergeCell ref="A3:E3"/>
    <mergeCell ref="A26:E26"/>
    <mergeCell ref="A28:E28"/>
    <mergeCell ref="A29:E29"/>
  </mergeCells>
  <pageMargins left="0.11811023622047245" right="0.31496062992125984" top="0.35433070866141736" bottom="0.15748031496062992"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V79"/>
  <sheetViews>
    <sheetView workbookViewId="0">
      <pane xSplit="3" ySplit="3" topLeftCell="D36" activePane="bottomRight" state="frozenSplit"/>
      <selection pane="topRight" activeCell="C1" sqref="C1"/>
      <selection pane="bottomLeft"/>
      <selection pane="bottomRight" activeCell="P3" sqref="P3:Q3"/>
    </sheetView>
  </sheetViews>
  <sheetFormatPr defaultColWidth="9.109375" defaultRowHeight="13.2"/>
  <cols>
    <col min="1" max="1" width="4.5546875" style="44" customWidth="1"/>
    <col min="2" max="2" width="42.5546875" style="44" customWidth="1"/>
    <col min="3" max="3" width="6.88671875" style="44" customWidth="1"/>
    <col min="4" max="15" width="9.5546875" style="44" customWidth="1"/>
    <col min="16" max="17" width="10.5546875" style="44" customWidth="1"/>
    <col min="18" max="29" width="0" style="45" hidden="1" customWidth="1"/>
    <col min="30" max="16384" width="9.109375" style="45"/>
  </cols>
  <sheetData>
    <row r="1" spans="1:256">
      <c r="Q1" s="35" t="s">
        <v>51</v>
      </c>
    </row>
    <row r="2" spans="1:256">
      <c r="A2" s="46" t="s">
        <v>82</v>
      </c>
      <c r="B2" s="47"/>
      <c r="C2" s="47"/>
      <c r="D2" s="47"/>
      <c r="E2" s="47"/>
      <c r="F2" s="47"/>
      <c r="G2" s="47"/>
      <c r="H2" s="47"/>
      <c r="I2" s="47"/>
      <c r="J2" s="47"/>
      <c r="K2" s="47"/>
      <c r="L2" s="47"/>
      <c r="M2" s="47"/>
      <c r="N2" s="47"/>
      <c r="O2" s="47"/>
      <c r="P2" s="47"/>
      <c r="Q2" s="47"/>
    </row>
    <row r="3" spans="1:256" s="49" customFormat="1" ht="53.25" customHeight="1">
      <c r="A3" s="37" t="s">
        <v>0</v>
      </c>
      <c r="B3" s="657" t="s">
        <v>46</v>
      </c>
      <c r="C3" s="657"/>
      <c r="D3" s="37" t="s">
        <v>17</v>
      </c>
      <c r="E3" s="48" t="s">
        <v>18</v>
      </c>
      <c r="F3" s="37" t="s">
        <v>22</v>
      </c>
      <c r="G3" s="48" t="s">
        <v>24</v>
      </c>
      <c r="H3" s="37" t="s">
        <v>25</v>
      </c>
      <c r="I3" s="48" t="s">
        <v>26</v>
      </c>
      <c r="J3" s="37" t="s">
        <v>28</v>
      </c>
      <c r="K3" s="48" t="s">
        <v>29</v>
      </c>
      <c r="L3" s="37" t="s">
        <v>30</v>
      </c>
      <c r="M3" s="48" t="s">
        <v>32</v>
      </c>
      <c r="N3" s="37" t="s">
        <v>33</v>
      </c>
      <c r="O3" s="48" t="s">
        <v>34</v>
      </c>
      <c r="P3" s="37" t="s">
        <v>81</v>
      </c>
      <c r="Q3" s="37" t="s">
        <v>50</v>
      </c>
      <c r="R3" s="36" t="s">
        <v>17</v>
      </c>
      <c r="S3" s="30" t="s">
        <v>18</v>
      </c>
      <c r="T3" s="36" t="s">
        <v>22</v>
      </c>
      <c r="U3" s="30" t="s">
        <v>24</v>
      </c>
      <c r="V3" s="36" t="s">
        <v>25</v>
      </c>
      <c r="W3" s="30" t="s">
        <v>26</v>
      </c>
      <c r="X3" s="36" t="s">
        <v>28</v>
      </c>
      <c r="Y3" s="30" t="s">
        <v>29</v>
      </c>
      <c r="Z3" s="36" t="s">
        <v>30</v>
      </c>
      <c r="AA3" s="30" t="s">
        <v>32</v>
      </c>
      <c r="AB3" s="36" t="s">
        <v>33</v>
      </c>
      <c r="AC3" s="30" t="s">
        <v>34</v>
      </c>
    </row>
    <row r="4" spans="1:256" ht="15" customHeight="1">
      <c r="A4" s="50" t="s">
        <v>84</v>
      </c>
      <c r="B4" s="51"/>
      <c r="C4" s="51"/>
      <c r="D4" s="51"/>
      <c r="E4" s="47"/>
      <c r="F4" s="47"/>
      <c r="G4" s="47"/>
      <c r="H4" s="47"/>
      <c r="I4" s="47"/>
      <c r="J4" s="47"/>
      <c r="K4" s="47"/>
      <c r="L4" s="47"/>
      <c r="M4" s="47"/>
      <c r="N4" s="47"/>
      <c r="O4" s="47"/>
      <c r="P4" s="47"/>
      <c r="Q4" s="52"/>
    </row>
    <row r="5" spans="1:256" ht="283.5" customHeight="1">
      <c r="A5" s="644" t="s">
        <v>1</v>
      </c>
      <c r="B5" s="651" t="s">
        <v>85</v>
      </c>
      <c r="C5" s="53" t="s">
        <v>20</v>
      </c>
      <c r="D5" s="55" t="s">
        <v>217</v>
      </c>
      <c r="E5" s="55" t="s">
        <v>218</v>
      </c>
      <c r="F5" s="55" t="s">
        <v>219</v>
      </c>
      <c r="G5" s="55" t="s">
        <v>220</v>
      </c>
      <c r="H5" s="55" t="s">
        <v>219</v>
      </c>
      <c r="I5" s="55" t="s">
        <v>221</v>
      </c>
      <c r="J5" s="55" t="s">
        <v>220</v>
      </c>
      <c r="K5" s="55" t="s">
        <v>222</v>
      </c>
      <c r="L5" s="55" t="s">
        <v>223</v>
      </c>
      <c r="M5" s="55" t="s">
        <v>224</v>
      </c>
      <c r="N5" s="55" t="s">
        <v>223</v>
      </c>
      <c r="O5" s="55" t="s">
        <v>225</v>
      </c>
      <c r="P5" s="56"/>
      <c r="Q5" s="56"/>
    </row>
    <row r="6" spans="1:256" ht="105.75" customHeight="1">
      <c r="A6" s="644"/>
      <c r="B6" s="651"/>
      <c r="C6" s="53"/>
      <c r="D6" s="55"/>
      <c r="E6" s="55"/>
      <c r="F6" s="55"/>
      <c r="G6" s="55"/>
      <c r="H6" s="55"/>
      <c r="I6" s="55"/>
      <c r="J6" s="55"/>
      <c r="K6" s="57" t="s">
        <v>200</v>
      </c>
      <c r="L6" s="57" t="s">
        <v>201</v>
      </c>
      <c r="M6" s="57" t="s">
        <v>202</v>
      </c>
      <c r="N6" s="57" t="s">
        <v>203</v>
      </c>
      <c r="O6" s="55" t="s">
        <v>205</v>
      </c>
      <c r="P6" s="56"/>
      <c r="Q6" s="56"/>
    </row>
    <row r="7" spans="1:256" ht="74.25" customHeight="1">
      <c r="A7" s="644"/>
      <c r="B7" s="651"/>
      <c r="C7" s="53" t="s">
        <v>21</v>
      </c>
      <c r="D7" s="55"/>
      <c r="E7" s="56"/>
      <c r="F7" s="56"/>
      <c r="G7" s="56"/>
      <c r="H7" s="56"/>
      <c r="I7" s="56"/>
      <c r="J7" s="56"/>
      <c r="K7" s="56"/>
      <c r="L7" s="56"/>
      <c r="M7" s="56"/>
      <c r="N7" s="56"/>
      <c r="O7" s="56"/>
      <c r="P7" s="56"/>
      <c r="Q7" s="56"/>
    </row>
    <row r="8" spans="1:256" ht="175.5" customHeight="1">
      <c r="A8" s="644" t="s">
        <v>3</v>
      </c>
      <c r="B8" s="651" t="s">
        <v>86</v>
      </c>
      <c r="C8" s="53" t="s">
        <v>20</v>
      </c>
      <c r="D8" s="55"/>
      <c r="E8" s="56"/>
      <c r="F8" s="56"/>
      <c r="G8" s="56"/>
      <c r="H8" s="56"/>
      <c r="I8" s="57" t="s">
        <v>200</v>
      </c>
      <c r="J8" s="57" t="s">
        <v>201</v>
      </c>
      <c r="K8" s="57" t="s">
        <v>202</v>
      </c>
      <c r="L8" s="57" t="s">
        <v>203</v>
      </c>
      <c r="M8" s="645" t="s">
        <v>205</v>
      </c>
      <c r="N8" s="646"/>
      <c r="O8" s="647"/>
      <c r="P8" s="56"/>
      <c r="Q8" s="56"/>
    </row>
    <row r="9" spans="1:256" ht="33.75" customHeight="1">
      <c r="A9" s="644"/>
      <c r="B9" s="651"/>
      <c r="C9" s="53" t="s">
        <v>21</v>
      </c>
      <c r="D9" s="55"/>
      <c r="E9" s="56"/>
      <c r="F9" s="56"/>
      <c r="G9" s="56"/>
      <c r="H9" s="56"/>
      <c r="I9" s="56"/>
      <c r="J9" s="56"/>
      <c r="K9" s="56"/>
      <c r="L9" s="56"/>
      <c r="M9" s="56"/>
      <c r="N9" s="56"/>
      <c r="O9" s="56"/>
      <c r="P9" s="56"/>
      <c r="Q9" s="56"/>
    </row>
    <row r="10" spans="1:256" ht="151.5" customHeight="1">
      <c r="A10" s="644" t="s">
        <v>4</v>
      </c>
      <c r="B10" s="651" t="s">
        <v>87</v>
      </c>
      <c r="C10" s="53" t="s">
        <v>20</v>
      </c>
      <c r="D10" s="55" t="s">
        <v>206</v>
      </c>
      <c r="E10" s="55"/>
      <c r="F10" s="55" t="s">
        <v>207</v>
      </c>
      <c r="G10" s="55"/>
      <c r="H10" s="55" t="s">
        <v>208</v>
      </c>
      <c r="I10" s="55" t="s">
        <v>209</v>
      </c>
      <c r="J10" s="55" t="s">
        <v>210</v>
      </c>
      <c r="K10" s="55"/>
      <c r="L10" s="55"/>
      <c r="M10" s="55" t="s">
        <v>211</v>
      </c>
      <c r="N10" s="55"/>
      <c r="O10" s="55"/>
      <c r="P10" s="56"/>
      <c r="Q10" s="56"/>
    </row>
    <row r="11" spans="1:256" ht="40.5" customHeight="1">
      <c r="A11" s="644"/>
      <c r="B11" s="651"/>
      <c r="C11" s="53" t="s">
        <v>21</v>
      </c>
      <c r="D11" s="55"/>
      <c r="E11" s="56"/>
      <c r="F11" s="56"/>
      <c r="G11" s="56"/>
      <c r="H11" s="56"/>
      <c r="I11" s="56"/>
      <c r="J11" s="56"/>
      <c r="K11" s="56"/>
      <c r="L11" s="56"/>
      <c r="M11" s="56"/>
      <c r="N11" s="56"/>
      <c r="O11" s="56"/>
      <c r="P11" s="56"/>
      <c r="Q11" s="56"/>
    </row>
    <row r="12" spans="1:256" ht="355.5" customHeight="1">
      <c r="A12" s="644" t="s">
        <v>5</v>
      </c>
      <c r="B12" s="651" t="s">
        <v>228</v>
      </c>
      <c r="C12" s="53" t="s">
        <v>20</v>
      </c>
      <c r="D12" s="55"/>
      <c r="E12" s="55" t="s">
        <v>149</v>
      </c>
      <c r="F12" s="55"/>
      <c r="G12" s="55" t="s">
        <v>150</v>
      </c>
      <c r="H12" s="55" t="s">
        <v>151</v>
      </c>
      <c r="I12" s="55" t="s">
        <v>152</v>
      </c>
      <c r="J12" s="55"/>
      <c r="K12" s="55"/>
      <c r="L12" s="55" t="s">
        <v>151</v>
      </c>
      <c r="M12" s="55"/>
      <c r="N12" s="55"/>
      <c r="O12" s="55" t="s">
        <v>153</v>
      </c>
      <c r="P12" s="56"/>
      <c r="Q12" s="56"/>
    </row>
    <row r="13" spans="1:256" ht="24" customHeight="1">
      <c r="A13" s="644"/>
      <c r="B13" s="651"/>
      <c r="C13" s="53" t="s">
        <v>21</v>
      </c>
      <c r="D13" s="55"/>
      <c r="E13" s="56"/>
      <c r="F13" s="56"/>
      <c r="G13" s="56"/>
      <c r="H13" s="56"/>
      <c r="I13" s="56"/>
      <c r="J13" s="56"/>
      <c r="K13" s="56"/>
      <c r="L13" s="56"/>
      <c r="M13" s="56"/>
      <c r="N13" s="56"/>
      <c r="O13" s="56"/>
      <c r="P13" s="56"/>
      <c r="Q13" s="56"/>
    </row>
    <row r="14" spans="1:256" ht="96" customHeight="1">
      <c r="A14" s="644" t="s">
        <v>9</v>
      </c>
      <c r="B14" s="651" t="s">
        <v>88</v>
      </c>
      <c r="C14" s="53" t="s">
        <v>20</v>
      </c>
      <c r="D14" s="55"/>
      <c r="E14" s="56"/>
      <c r="F14" s="61" t="s">
        <v>240</v>
      </c>
      <c r="G14" s="56"/>
      <c r="H14" s="56"/>
      <c r="I14" s="56"/>
      <c r="J14" s="56"/>
      <c r="K14" s="56"/>
      <c r="L14" s="56"/>
      <c r="M14" s="56"/>
      <c r="N14" s="56"/>
      <c r="O14" s="56"/>
      <c r="P14" s="56"/>
      <c r="Q14" s="56"/>
    </row>
    <row r="15" spans="1:256" ht="39" customHeight="1">
      <c r="A15" s="644"/>
      <c r="B15" s="651"/>
      <c r="C15" s="53" t="s">
        <v>21</v>
      </c>
      <c r="D15" s="55"/>
      <c r="E15" s="56"/>
      <c r="F15" s="56"/>
      <c r="G15" s="56"/>
      <c r="H15" s="56"/>
      <c r="I15" s="56"/>
      <c r="J15" s="56"/>
      <c r="K15" s="56"/>
      <c r="L15" s="56"/>
      <c r="M15" s="56"/>
      <c r="N15" s="56"/>
      <c r="O15" s="56"/>
      <c r="P15" s="56"/>
      <c r="Q15" s="56"/>
    </row>
    <row r="16" spans="1:256">
      <c r="A16" s="32" t="s">
        <v>89</v>
      </c>
      <c r="B16" s="62"/>
      <c r="C16" s="62"/>
      <c r="D16" s="59"/>
      <c r="E16" s="59"/>
      <c r="F16" s="59"/>
      <c r="G16" s="59"/>
      <c r="H16" s="59"/>
      <c r="I16" s="59"/>
      <c r="J16" s="59"/>
      <c r="K16" s="59"/>
      <c r="L16" s="59"/>
      <c r="M16" s="59"/>
      <c r="N16" s="59"/>
      <c r="O16" s="59"/>
      <c r="P16" s="59"/>
      <c r="Q16" s="60"/>
      <c r="AI16" s="662"/>
      <c r="AJ16" s="662"/>
      <c r="AK16" s="662"/>
      <c r="AZ16" s="662"/>
      <c r="BA16" s="662"/>
      <c r="BB16" s="662"/>
      <c r="BQ16" s="662"/>
      <c r="BR16" s="662"/>
      <c r="BS16" s="662"/>
      <c r="CH16" s="662"/>
      <c r="CI16" s="662"/>
      <c r="CJ16" s="662"/>
      <c r="CY16" s="662"/>
      <c r="CZ16" s="662"/>
      <c r="DA16" s="662"/>
      <c r="DP16" s="662"/>
      <c r="DQ16" s="662"/>
      <c r="DR16" s="662"/>
      <c r="EG16" s="662"/>
      <c r="EH16" s="662"/>
      <c r="EI16" s="662"/>
      <c r="EX16" s="662"/>
      <c r="EY16" s="662"/>
      <c r="EZ16" s="662"/>
      <c r="FO16" s="662"/>
      <c r="FP16" s="662"/>
      <c r="FQ16" s="662"/>
      <c r="GF16" s="662"/>
      <c r="GG16" s="662"/>
      <c r="GH16" s="662"/>
      <c r="GW16" s="662"/>
      <c r="GX16" s="662"/>
      <c r="GY16" s="662"/>
      <c r="HN16" s="662"/>
      <c r="HO16" s="662"/>
      <c r="HP16" s="662"/>
      <c r="IE16" s="662"/>
      <c r="IF16" s="662"/>
      <c r="IG16" s="662"/>
      <c r="IV16" s="662"/>
    </row>
    <row r="17" spans="1:17" ht="320.25" customHeight="1">
      <c r="A17" s="644" t="s">
        <v>6</v>
      </c>
      <c r="B17" s="651" t="s">
        <v>90</v>
      </c>
      <c r="C17" s="53" t="s">
        <v>20</v>
      </c>
      <c r="D17" s="63" t="s">
        <v>158</v>
      </c>
      <c r="E17" s="63" t="s">
        <v>159</v>
      </c>
      <c r="F17" s="63" t="s">
        <v>160</v>
      </c>
      <c r="G17" s="63" t="s">
        <v>161</v>
      </c>
      <c r="H17" s="63" t="s">
        <v>162</v>
      </c>
      <c r="I17" s="56"/>
      <c r="J17" s="56"/>
      <c r="K17" s="56"/>
      <c r="L17" s="56"/>
      <c r="M17" s="56"/>
      <c r="N17" s="56"/>
      <c r="O17" s="56"/>
      <c r="P17" s="56"/>
      <c r="Q17" s="56"/>
    </row>
    <row r="18" spans="1:17" ht="39.9" customHeight="1">
      <c r="A18" s="644"/>
      <c r="B18" s="651"/>
      <c r="C18" s="53" t="s">
        <v>21</v>
      </c>
      <c r="D18" s="55"/>
      <c r="E18" s="56"/>
      <c r="F18" s="56"/>
      <c r="G18" s="56"/>
      <c r="H18" s="56"/>
      <c r="I18" s="56"/>
      <c r="J18" s="56"/>
      <c r="K18" s="56"/>
      <c r="L18" s="56"/>
      <c r="M18" s="56"/>
      <c r="N18" s="56"/>
      <c r="O18" s="56"/>
      <c r="P18" s="56"/>
      <c r="Q18" s="56"/>
    </row>
    <row r="19" spans="1:17" ht="194.25" customHeight="1">
      <c r="A19" s="644" t="s">
        <v>7</v>
      </c>
      <c r="B19" s="651" t="s">
        <v>226</v>
      </c>
      <c r="C19" s="53" t="s">
        <v>20</v>
      </c>
      <c r="D19" s="57" t="s">
        <v>241</v>
      </c>
      <c r="E19" s="57" t="s">
        <v>242</v>
      </c>
      <c r="F19" s="64" t="s">
        <v>171</v>
      </c>
      <c r="G19" s="57" t="s">
        <v>172</v>
      </c>
      <c r="H19" s="65"/>
      <c r="I19" s="65"/>
      <c r="J19" s="65"/>
      <c r="K19" s="57"/>
      <c r="L19" s="57"/>
      <c r="M19" s="57"/>
      <c r="N19" s="57"/>
      <c r="O19" s="57"/>
      <c r="P19" s="57" t="s">
        <v>173</v>
      </c>
      <c r="Q19" s="56"/>
    </row>
    <row r="20" spans="1:17" ht="39.9" customHeight="1">
      <c r="A20" s="644"/>
      <c r="B20" s="651"/>
      <c r="C20" s="53" t="s">
        <v>21</v>
      </c>
      <c r="D20" s="55"/>
      <c r="E20" s="56"/>
      <c r="F20" s="56"/>
      <c r="G20" s="56"/>
      <c r="H20" s="56"/>
      <c r="I20" s="56"/>
      <c r="J20" s="56"/>
      <c r="K20" s="56"/>
      <c r="L20" s="56"/>
      <c r="M20" s="56"/>
      <c r="N20" s="56"/>
      <c r="O20" s="56"/>
      <c r="P20" s="56"/>
      <c r="Q20" s="56"/>
    </row>
    <row r="21" spans="1:17" ht="211.5" customHeight="1">
      <c r="A21" s="644" t="s">
        <v>8</v>
      </c>
      <c r="B21" s="651" t="s">
        <v>229</v>
      </c>
      <c r="C21" s="53" t="s">
        <v>20</v>
      </c>
      <c r="D21" s="66" t="s">
        <v>243</v>
      </c>
      <c r="E21" s="66" t="s">
        <v>174</v>
      </c>
      <c r="F21" s="66" t="s">
        <v>171</v>
      </c>
      <c r="G21" s="67" t="s">
        <v>175</v>
      </c>
      <c r="H21" s="67" t="s">
        <v>175</v>
      </c>
      <c r="I21" s="66" t="s">
        <v>175</v>
      </c>
      <c r="J21" s="66" t="s">
        <v>175</v>
      </c>
      <c r="K21" s="66" t="s">
        <v>175</v>
      </c>
      <c r="L21" s="66" t="s">
        <v>175</v>
      </c>
      <c r="M21" s="66" t="s">
        <v>175</v>
      </c>
      <c r="N21" s="66" t="s">
        <v>176</v>
      </c>
      <c r="O21" s="66" t="s">
        <v>177</v>
      </c>
      <c r="P21" s="57" t="s">
        <v>178</v>
      </c>
      <c r="Q21" s="56"/>
    </row>
    <row r="22" spans="1:17" ht="31.5" customHeight="1">
      <c r="A22" s="644"/>
      <c r="B22" s="651"/>
      <c r="C22" s="53" t="s">
        <v>21</v>
      </c>
      <c r="D22" s="55"/>
      <c r="E22" s="56"/>
      <c r="F22" s="56"/>
      <c r="G22" s="56"/>
      <c r="H22" s="56"/>
      <c r="I22" s="56"/>
      <c r="J22" s="56"/>
      <c r="K22" s="56"/>
      <c r="L22" s="56"/>
      <c r="M22" s="56"/>
      <c r="N22" s="56"/>
      <c r="O22" s="56"/>
      <c r="P22" s="56"/>
      <c r="Q22" s="56"/>
    </row>
    <row r="23" spans="1:17" s="69" customFormat="1" ht="223.5" customHeight="1">
      <c r="A23" s="648" t="s">
        <v>14</v>
      </c>
      <c r="B23" s="653" t="s">
        <v>230</v>
      </c>
      <c r="C23" s="68" t="s">
        <v>20</v>
      </c>
      <c r="D23" s="57" t="str">
        <f>$D$19</f>
        <v>подготовка конкурсной документации</v>
      </c>
      <c r="E23" s="57" t="s">
        <v>244</v>
      </c>
      <c r="F23" s="64" t="s">
        <v>171</v>
      </c>
      <c r="G23" s="57" t="s">
        <v>179</v>
      </c>
      <c r="H23" s="57" t="s">
        <v>180</v>
      </c>
      <c r="I23" s="57" t="s">
        <v>135</v>
      </c>
      <c r="J23" s="57"/>
      <c r="K23" s="57" t="s">
        <v>181</v>
      </c>
      <c r="L23" s="57"/>
      <c r="M23" s="65"/>
      <c r="N23" s="65"/>
      <c r="O23" s="65"/>
      <c r="P23" s="57" t="s">
        <v>182</v>
      </c>
      <c r="Q23" s="65"/>
    </row>
    <row r="24" spans="1:17" s="69" customFormat="1" ht="39.9" customHeight="1">
      <c r="A24" s="650"/>
      <c r="B24" s="653"/>
      <c r="C24" s="68" t="s">
        <v>21</v>
      </c>
      <c r="D24" s="57"/>
      <c r="E24" s="65"/>
      <c r="F24" s="65"/>
      <c r="G24" s="65"/>
      <c r="H24" s="65"/>
      <c r="I24" s="65"/>
      <c r="J24" s="65"/>
      <c r="K24" s="65"/>
      <c r="L24" s="65"/>
      <c r="M24" s="65"/>
      <c r="N24" s="65"/>
      <c r="O24" s="65"/>
      <c r="P24" s="65"/>
      <c r="Q24" s="65"/>
    </row>
    <row r="25" spans="1:17" s="69" customFormat="1" ht="104.25" customHeight="1">
      <c r="A25" s="652" t="s">
        <v>15</v>
      </c>
      <c r="B25" s="653" t="s">
        <v>231</v>
      </c>
      <c r="C25" s="68" t="s">
        <v>20</v>
      </c>
      <c r="D25" s="70"/>
      <c r="E25" s="57" t="str">
        <f>$D$19</f>
        <v>подготовка конкурсной документации</v>
      </c>
      <c r="F25" s="64" t="s">
        <v>171</v>
      </c>
      <c r="G25" s="57" t="s">
        <v>183</v>
      </c>
      <c r="H25" s="57" t="str">
        <f>$D$19</f>
        <v>подготовка конкурсной документации</v>
      </c>
      <c r="I25" s="64" t="s">
        <v>171</v>
      </c>
      <c r="J25" s="57" t="s">
        <v>183</v>
      </c>
      <c r="K25" s="65"/>
      <c r="L25" s="65"/>
      <c r="M25" s="65"/>
      <c r="N25" s="65"/>
      <c r="O25" s="65"/>
      <c r="P25" s="66" t="s">
        <v>184</v>
      </c>
      <c r="Q25" s="65"/>
    </row>
    <row r="26" spans="1:17" s="69" customFormat="1" ht="39.9" customHeight="1">
      <c r="A26" s="652"/>
      <c r="B26" s="653"/>
      <c r="C26" s="68" t="s">
        <v>21</v>
      </c>
      <c r="D26" s="57"/>
      <c r="E26" s="65"/>
      <c r="F26" s="65"/>
      <c r="G26" s="65"/>
      <c r="H26" s="65"/>
      <c r="I26" s="65"/>
      <c r="J26" s="65"/>
      <c r="K26" s="65"/>
      <c r="L26" s="65"/>
      <c r="M26" s="65"/>
      <c r="N26" s="65"/>
      <c r="O26" s="65"/>
      <c r="P26" s="65"/>
      <c r="Q26" s="65"/>
    </row>
    <row r="27" spans="1:17">
      <c r="A27" s="32" t="s">
        <v>91</v>
      </c>
      <c r="B27" s="71"/>
      <c r="C27" s="71"/>
      <c r="D27" s="55"/>
      <c r="E27" s="56"/>
      <c r="F27" s="56"/>
      <c r="G27" s="56"/>
      <c r="H27" s="56"/>
      <c r="I27" s="56"/>
      <c r="J27" s="56"/>
      <c r="K27" s="56"/>
      <c r="L27" s="56"/>
      <c r="M27" s="56"/>
      <c r="N27" s="56"/>
      <c r="O27" s="56"/>
      <c r="P27" s="56"/>
      <c r="Q27" s="56"/>
    </row>
    <row r="28" spans="1:17" ht="201.75" customHeight="1">
      <c r="A28" s="53" t="s">
        <v>16</v>
      </c>
      <c r="B28" s="54" t="s">
        <v>232</v>
      </c>
      <c r="C28" s="53" t="s">
        <v>20</v>
      </c>
      <c r="D28" s="55" t="s">
        <v>139</v>
      </c>
      <c r="E28" s="55" t="s">
        <v>139</v>
      </c>
      <c r="F28" s="55" t="s">
        <v>139</v>
      </c>
      <c r="G28" s="55" t="s">
        <v>140</v>
      </c>
      <c r="H28" s="55" t="s">
        <v>140</v>
      </c>
      <c r="I28" s="55" t="s">
        <v>140</v>
      </c>
      <c r="J28" s="55" t="s">
        <v>141</v>
      </c>
      <c r="K28" s="55" t="s">
        <v>141</v>
      </c>
      <c r="L28" s="55" t="s">
        <v>141</v>
      </c>
      <c r="M28" s="55" t="s">
        <v>142</v>
      </c>
      <c r="N28" s="55" t="s">
        <v>142</v>
      </c>
      <c r="O28" s="56"/>
      <c r="P28" s="56"/>
      <c r="Q28" s="56"/>
    </row>
    <row r="29" spans="1:17" ht="39.9" customHeight="1">
      <c r="A29" s="53"/>
      <c r="B29" s="54"/>
      <c r="C29" s="53" t="s">
        <v>21</v>
      </c>
      <c r="D29" s="55"/>
      <c r="E29" s="56"/>
      <c r="F29" s="56"/>
      <c r="G29" s="56"/>
      <c r="H29" s="56"/>
      <c r="I29" s="56"/>
      <c r="J29" s="56"/>
      <c r="K29" s="56"/>
      <c r="L29" s="56"/>
      <c r="M29" s="56"/>
      <c r="N29" s="56"/>
      <c r="O29" s="56"/>
      <c r="P29" s="56"/>
      <c r="Q29" s="56"/>
    </row>
    <row r="30" spans="1:17">
      <c r="A30" s="33" t="s">
        <v>92</v>
      </c>
      <c r="B30" s="72"/>
      <c r="C30" s="73"/>
      <c r="D30" s="74"/>
      <c r="E30" s="75"/>
      <c r="F30" s="75"/>
      <c r="G30" s="76"/>
      <c r="H30" s="77"/>
      <c r="I30" s="77"/>
      <c r="J30" s="77"/>
      <c r="K30" s="77"/>
      <c r="L30" s="77"/>
      <c r="M30" s="77"/>
      <c r="N30" s="77"/>
      <c r="O30" s="77"/>
      <c r="P30" s="77"/>
      <c r="Q30" s="77"/>
    </row>
    <row r="31" spans="1:17" ht="241.5" customHeight="1">
      <c r="A31" s="644" t="s">
        <v>94</v>
      </c>
      <c r="B31" s="651" t="s">
        <v>93</v>
      </c>
      <c r="C31" s="53" t="s">
        <v>20</v>
      </c>
      <c r="D31" s="55" t="s">
        <v>212</v>
      </c>
      <c r="E31" s="55" t="s">
        <v>213</v>
      </c>
      <c r="F31" s="55" t="s">
        <v>214</v>
      </c>
      <c r="G31" s="55" t="s">
        <v>214</v>
      </c>
      <c r="H31" s="55" t="s">
        <v>141</v>
      </c>
      <c r="I31" s="55" t="s">
        <v>142</v>
      </c>
      <c r="J31" s="55" t="s">
        <v>142</v>
      </c>
      <c r="K31" s="55" t="s">
        <v>142</v>
      </c>
      <c r="L31" s="55" t="s">
        <v>142</v>
      </c>
      <c r="M31" s="55" t="s">
        <v>215</v>
      </c>
      <c r="N31" s="55" t="s">
        <v>215</v>
      </c>
      <c r="O31" s="55" t="s">
        <v>215</v>
      </c>
      <c r="P31" s="56"/>
      <c r="Q31" s="56"/>
    </row>
    <row r="32" spans="1:17" ht="45.75" customHeight="1">
      <c r="A32" s="644"/>
      <c r="B32" s="651"/>
      <c r="C32" s="53" t="s">
        <v>21</v>
      </c>
      <c r="D32" s="55"/>
      <c r="E32" s="56"/>
      <c r="F32" s="56"/>
      <c r="G32" s="56"/>
      <c r="H32" s="56"/>
      <c r="I32" s="56"/>
      <c r="J32" s="56"/>
      <c r="K32" s="56"/>
      <c r="L32" s="56"/>
      <c r="M32" s="56"/>
      <c r="N32" s="56"/>
      <c r="O32" s="56"/>
      <c r="P32" s="56"/>
      <c r="Q32" s="56"/>
    </row>
    <row r="33" spans="1:17">
      <c r="A33" s="32" t="s">
        <v>95</v>
      </c>
      <c r="B33" s="54"/>
      <c r="C33" s="53"/>
      <c r="D33" s="55"/>
      <c r="E33" s="56"/>
      <c r="F33" s="56"/>
      <c r="G33" s="56"/>
      <c r="H33" s="58"/>
      <c r="I33" s="77"/>
      <c r="J33" s="77"/>
      <c r="K33" s="77"/>
      <c r="L33" s="77"/>
      <c r="M33" s="77"/>
      <c r="N33" s="77"/>
      <c r="O33" s="77"/>
      <c r="P33" s="77"/>
      <c r="Q33" s="77"/>
    </row>
    <row r="34" spans="1:17" ht="30.75" customHeight="1">
      <c r="A34" s="644" t="s">
        <v>96</v>
      </c>
      <c r="B34" s="651" t="s">
        <v>97</v>
      </c>
      <c r="C34" s="53" t="s">
        <v>20</v>
      </c>
      <c r="D34" s="55"/>
      <c r="E34" s="56"/>
      <c r="F34" s="56"/>
      <c r="G34" s="56"/>
      <c r="H34" s="56"/>
      <c r="I34" s="56"/>
      <c r="J34" s="56"/>
      <c r="K34" s="56"/>
      <c r="L34" s="56"/>
      <c r="M34" s="56"/>
      <c r="N34" s="56"/>
      <c r="O34" s="56"/>
      <c r="P34" s="56"/>
      <c r="Q34" s="56"/>
    </row>
    <row r="35" spans="1:17" ht="30.75" customHeight="1">
      <c r="A35" s="644"/>
      <c r="B35" s="651"/>
      <c r="C35" s="53" t="s">
        <v>21</v>
      </c>
      <c r="D35" s="55"/>
      <c r="E35" s="56"/>
      <c r="F35" s="56"/>
      <c r="G35" s="56"/>
      <c r="H35" s="56"/>
      <c r="I35" s="56"/>
      <c r="J35" s="56"/>
      <c r="K35" s="56"/>
      <c r="L35" s="56"/>
      <c r="M35" s="56"/>
      <c r="N35" s="56"/>
      <c r="O35" s="56"/>
      <c r="P35" s="56"/>
      <c r="Q35" s="56"/>
    </row>
    <row r="36" spans="1:17" ht="39.9" customHeight="1">
      <c r="A36" s="660" t="s">
        <v>98</v>
      </c>
      <c r="B36" s="658" t="s">
        <v>129</v>
      </c>
      <c r="C36" s="53" t="s">
        <v>20</v>
      </c>
      <c r="D36" s="55"/>
      <c r="E36" s="56"/>
      <c r="F36" s="56"/>
      <c r="G36" s="56"/>
      <c r="H36" s="56"/>
      <c r="I36" s="56"/>
      <c r="J36" s="56"/>
      <c r="K36" s="56"/>
      <c r="L36" s="56"/>
      <c r="M36" s="56"/>
      <c r="N36" s="56"/>
      <c r="O36" s="56"/>
      <c r="P36" s="56"/>
      <c r="Q36" s="56"/>
    </row>
    <row r="37" spans="1:17" ht="39.9" customHeight="1">
      <c r="A37" s="661"/>
      <c r="B37" s="659"/>
      <c r="C37" s="53" t="s">
        <v>21</v>
      </c>
      <c r="D37" s="55"/>
      <c r="E37" s="56"/>
      <c r="F37" s="56"/>
      <c r="G37" s="56"/>
      <c r="H37" s="56"/>
      <c r="I37" s="56"/>
      <c r="J37" s="56"/>
      <c r="K37" s="56"/>
      <c r="L37" s="56"/>
      <c r="M37" s="56"/>
      <c r="N37" s="56"/>
      <c r="O37" s="56"/>
      <c r="P37" s="56"/>
      <c r="Q37" s="56"/>
    </row>
    <row r="38" spans="1:17">
      <c r="A38" s="34" t="s">
        <v>99</v>
      </c>
      <c r="B38" s="78"/>
      <c r="C38" s="79"/>
      <c r="D38" s="80"/>
      <c r="E38" s="77"/>
      <c r="F38" s="77"/>
      <c r="G38" s="77"/>
      <c r="H38" s="77"/>
      <c r="I38" s="77"/>
      <c r="J38" s="77"/>
      <c r="K38" s="77"/>
      <c r="L38" s="77"/>
      <c r="M38" s="77"/>
      <c r="N38" s="77"/>
      <c r="O38" s="77"/>
      <c r="P38" s="77"/>
      <c r="Q38" s="77"/>
    </row>
    <row r="39" spans="1:17" ht="238.5" customHeight="1">
      <c r="A39" s="644" t="s">
        <v>100</v>
      </c>
      <c r="B39" s="651" t="s">
        <v>227</v>
      </c>
      <c r="C39" s="53" t="s">
        <v>20</v>
      </c>
      <c r="D39" s="92"/>
      <c r="E39" s="92" t="s">
        <v>246</v>
      </c>
      <c r="F39" s="92" t="s">
        <v>245</v>
      </c>
      <c r="G39" s="92" t="s">
        <v>234</v>
      </c>
      <c r="H39" s="668" t="s">
        <v>247</v>
      </c>
      <c r="I39" s="669"/>
      <c r="J39" s="669"/>
      <c r="K39" s="669"/>
      <c r="L39" s="669"/>
      <c r="M39" s="669"/>
      <c r="N39" s="669"/>
      <c r="O39" s="670"/>
      <c r="P39" s="55" t="s">
        <v>189</v>
      </c>
      <c r="Q39" s="56"/>
    </row>
    <row r="40" spans="1:17" ht="39.9" customHeight="1">
      <c r="A40" s="644" t="s">
        <v>10</v>
      </c>
      <c r="B40" s="651" t="s">
        <v>11</v>
      </c>
      <c r="C40" s="53" t="s">
        <v>21</v>
      </c>
      <c r="D40" s="55"/>
      <c r="E40" s="56"/>
      <c r="F40" s="56"/>
      <c r="G40" s="56"/>
      <c r="H40" s="56"/>
      <c r="I40" s="56"/>
      <c r="J40" s="56"/>
      <c r="K40" s="56"/>
      <c r="L40" s="56"/>
      <c r="M40" s="56"/>
      <c r="N40" s="56"/>
      <c r="O40" s="56"/>
      <c r="P40" s="56"/>
      <c r="Q40" s="56"/>
    </row>
    <row r="41" spans="1:17" ht="194.25" customHeight="1">
      <c r="A41" s="644" t="s">
        <v>101</v>
      </c>
      <c r="B41" s="651" t="s">
        <v>102</v>
      </c>
      <c r="C41" s="53" t="s">
        <v>20</v>
      </c>
      <c r="D41" s="55"/>
      <c r="E41" s="56"/>
      <c r="F41" s="56"/>
      <c r="G41" s="56"/>
      <c r="H41" s="56"/>
      <c r="I41" s="56"/>
      <c r="J41" s="56"/>
      <c r="K41" s="56"/>
      <c r="L41" s="56"/>
      <c r="M41" s="56"/>
      <c r="N41" s="56"/>
      <c r="O41" s="56"/>
      <c r="P41" s="82" t="s">
        <v>154</v>
      </c>
      <c r="Q41" s="56"/>
    </row>
    <row r="42" spans="1:17" ht="39.9" customHeight="1">
      <c r="A42" s="644"/>
      <c r="B42" s="651"/>
      <c r="C42" s="53" t="s">
        <v>21</v>
      </c>
      <c r="D42" s="55"/>
      <c r="E42" s="56"/>
      <c r="F42" s="56"/>
      <c r="G42" s="56"/>
      <c r="H42" s="56"/>
      <c r="I42" s="56"/>
      <c r="J42" s="56"/>
      <c r="K42" s="56"/>
      <c r="L42" s="56"/>
      <c r="M42" s="56"/>
      <c r="N42" s="56"/>
      <c r="O42" s="56"/>
      <c r="P42" s="56"/>
      <c r="Q42" s="56"/>
    </row>
    <row r="43" spans="1:17" ht="186" customHeight="1">
      <c r="A43" s="644" t="s">
        <v>103</v>
      </c>
      <c r="B43" s="651" t="s">
        <v>104</v>
      </c>
      <c r="C43" s="53" t="s">
        <v>20</v>
      </c>
      <c r="D43" s="57" t="s">
        <v>200</v>
      </c>
      <c r="E43" s="57" t="s">
        <v>201</v>
      </c>
      <c r="F43" s="57" t="s">
        <v>204</v>
      </c>
      <c r="G43" s="665" t="s">
        <v>192</v>
      </c>
      <c r="H43" s="666"/>
      <c r="I43" s="666"/>
      <c r="J43" s="666"/>
      <c r="K43" s="666"/>
      <c r="L43" s="666"/>
      <c r="M43" s="666"/>
      <c r="N43" s="666"/>
      <c r="O43" s="667"/>
      <c r="P43" s="56"/>
      <c r="Q43" s="56"/>
    </row>
    <row r="44" spans="1:17" ht="39.9" customHeight="1">
      <c r="A44" s="644"/>
      <c r="B44" s="651"/>
      <c r="C44" s="53" t="s">
        <v>21</v>
      </c>
      <c r="D44" s="55"/>
      <c r="E44" s="56"/>
      <c r="F44" s="56"/>
      <c r="G44" s="56"/>
      <c r="H44" s="56"/>
      <c r="I44" s="56"/>
      <c r="J44" s="56"/>
      <c r="K44" s="56"/>
      <c r="L44" s="56"/>
      <c r="M44" s="56"/>
      <c r="N44" s="56"/>
      <c r="O44" s="56"/>
      <c r="P44" s="56"/>
      <c r="Q44" s="56"/>
    </row>
    <row r="45" spans="1:17" ht="278.25" customHeight="1">
      <c r="A45" s="644" t="s">
        <v>105</v>
      </c>
      <c r="B45" s="651" t="s">
        <v>106</v>
      </c>
      <c r="C45" s="53" t="s">
        <v>20</v>
      </c>
      <c r="D45" s="83" t="s">
        <v>190</v>
      </c>
      <c r="E45" s="83" t="s">
        <v>191</v>
      </c>
      <c r="F45" s="83" t="s">
        <v>192</v>
      </c>
      <c r="G45" s="83" t="s">
        <v>192</v>
      </c>
      <c r="H45" s="83" t="s">
        <v>193</v>
      </c>
      <c r="I45" s="83" t="s">
        <v>192</v>
      </c>
      <c r="J45" s="83" t="s">
        <v>192</v>
      </c>
      <c r="K45" s="83" t="s">
        <v>194</v>
      </c>
      <c r="L45" s="83" t="s">
        <v>192</v>
      </c>
      <c r="M45" s="83" t="s">
        <v>195</v>
      </c>
      <c r="N45" s="83" t="s">
        <v>196</v>
      </c>
      <c r="O45" s="83" t="s">
        <v>197</v>
      </c>
      <c r="P45" s="83" t="s">
        <v>198</v>
      </c>
      <c r="Q45" s="56"/>
    </row>
    <row r="46" spans="1:17" ht="39.9" customHeight="1">
      <c r="A46" s="644" t="s">
        <v>12</v>
      </c>
      <c r="B46" s="651" t="s">
        <v>13</v>
      </c>
      <c r="C46" s="53" t="s">
        <v>21</v>
      </c>
      <c r="D46" s="55"/>
      <c r="E46" s="56"/>
      <c r="F46" s="56"/>
      <c r="G46" s="56"/>
      <c r="H46" s="56"/>
      <c r="I46" s="56"/>
      <c r="J46" s="56"/>
      <c r="K46" s="56"/>
      <c r="L46" s="56"/>
      <c r="M46" s="56"/>
      <c r="N46" s="56"/>
      <c r="O46" s="56"/>
      <c r="P46" s="56"/>
      <c r="Q46" s="56"/>
    </row>
    <row r="47" spans="1:17" ht="39.9" customHeight="1">
      <c r="A47" s="655" t="s">
        <v>108</v>
      </c>
      <c r="B47" s="658" t="s">
        <v>107</v>
      </c>
      <c r="C47" s="53" t="s">
        <v>20</v>
      </c>
      <c r="D47" s="55"/>
      <c r="E47" s="56"/>
      <c r="F47" s="56"/>
      <c r="G47" s="56"/>
      <c r="H47" s="56"/>
      <c r="I47" s="56"/>
      <c r="J47" s="56"/>
      <c r="K47" s="56"/>
      <c r="L47" s="56"/>
      <c r="M47" s="56"/>
      <c r="N47" s="56"/>
      <c r="O47" s="56"/>
      <c r="P47" s="56"/>
      <c r="Q47" s="56"/>
    </row>
    <row r="48" spans="1:17" ht="39.9" customHeight="1">
      <c r="A48" s="656"/>
      <c r="B48" s="659"/>
      <c r="C48" s="53" t="s">
        <v>21</v>
      </c>
      <c r="D48" s="55"/>
      <c r="E48" s="56"/>
      <c r="F48" s="56"/>
      <c r="G48" s="56"/>
      <c r="H48" s="56"/>
      <c r="I48" s="56"/>
      <c r="J48" s="56"/>
      <c r="K48" s="56"/>
      <c r="L48" s="56"/>
      <c r="M48" s="56"/>
      <c r="N48" s="56"/>
      <c r="O48" s="56"/>
      <c r="P48" s="56"/>
      <c r="Q48" s="56"/>
    </row>
    <row r="49" spans="1:17" ht="129.75" customHeight="1">
      <c r="A49" s="655" t="s">
        <v>109</v>
      </c>
      <c r="B49" s="658" t="s">
        <v>110</v>
      </c>
      <c r="C49" s="84" t="s">
        <v>20</v>
      </c>
      <c r="D49" s="31" t="s">
        <v>248</v>
      </c>
      <c r="E49" s="31" t="s">
        <v>248</v>
      </c>
      <c r="F49" s="31" t="s">
        <v>248</v>
      </c>
      <c r="G49" s="31" t="s">
        <v>249</v>
      </c>
      <c r="H49" s="31" t="s">
        <v>250</v>
      </c>
      <c r="I49" s="94" t="s">
        <v>251</v>
      </c>
      <c r="J49" s="31" t="s">
        <v>252</v>
      </c>
      <c r="K49" s="31" t="s">
        <v>248</v>
      </c>
      <c r="L49" s="31" t="s">
        <v>253</v>
      </c>
      <c r="M49" s="31" t="s">
        <v>248</v>
      </c>
      <c r="N49" s="94" t="s">
        <v>254</v>
      </c>
      <c r="O49" s="31" t="s">
        <v>248</v>
      </c>
      <c r="P49" s="85"/>
      <c r="Q49" s="85"/>
    </row>
    <row r="50" spans="1:17" ht="39.9" customHeight="1">
      <c r="A50" s="656"/>
      <c r="B50" s="659"/>
      <c r="C50" s="53" t="s">
        <v>21</v>
      </c>
      <c r="D50" s="55"/>
      <c r="E50" s="56"/>
      <c r="F50" s="56"/>
      <c r="G50" s="56"/>
      <c r="H50" s="56"/>
      <c r="I50" s="56"/>
      <c r="J50" s="56"/>
      <c r="K50" s="56"/>
      <c r="L50" s="56"/>
      <c r="M50" s="56"/>
      <c r="N50" s="56"/>
      <c r="O50" s="56"/>
      <c r="P50" s="56"/>
      <c r="Q50" s="56"/>
    </row>
    <row r="51" spans="1:17" s="69" customFormat="1" ht="391.5" customHeight="1">
      <c r="A51" s="644" t="s">
        <v>111</v>
      </c>
      <c r="B51" s="651" t="s">
        <v>112</v>
      </c>
      <c r="C51" s="68" t="s">
        <v>20</v>
      </c>
      <c r="D51" s="57" t="s">
        <v>131</v>
      </c>
      <c r="E51" s="57" t="s">
        <v>132</v>
      </c>
      <c r="F51" s="57" t="s">
        <v>133</v>
      </c>
      <c r="G51" s="57" t="s">
        <v>134</v>
      </c>
      <c r="H51" s="57" t="s">
        <v>135</v>
      </c>
      <c r="I51" s="57" t="s">
        <v>136</v>
      </c>
      <c r="J51" s="57" t="s">
        <v>136</v>
      </c>
      <c r="K51" s="57" t="s">
        <v>136</v>
      </c>
      <c r="L51" s="57" t="s">
        <v>137</v>
      </c>
      <c r="M51" s="65"/>
      <c r="N51" s="65"/>
      <c r="O51" s="65"/>
      <c r="P51" s="57" t="s">
        <v>138</v>
      </c>
      <c r="Q51" s="65"/>
    </row>
    <row r="52" spans="1:17" ht="39.9" customHeight="1">
      <c r="A52" s="644"/>
      <c r="B52" s="651"/>
      <c r="C52" s="53" t="s">
        <v>21</v>
      </c>
      <c r="D52" s="86"/>
      <c r="E52" s="85"/>
      <c r="F52" s="85"/>
      <c r="G52" s="85"/>
      <c r="H52" s="85"/>
      <c r="I52" s="85"/>
      <c r="J52" s="85"/>
      <c r="K52" s="85"/>
      <c r="L52" s="85"/>
      <c r="M52" s="85"/>
      <c r="N52" s="56"/>
      <c r="O52" s="56"/>
      <c r="P52" s="56"/>
      <c r="Q52" s="56"/>
    </row>
    <row r="53" spans="1:17" ht="75.75" customHeight="1">
      <c r="A53" s="644" t="s">
        <v>114</v>
      </c>
      <c r="B53" s="651" t="s">
        <v>113</v>
      </c>
      <c r="C53" s="53" t="s">
        <v>20</v>
      </c>
      <c r="D53" s="83" t="s">
        <v>143</v>
      </c>
      <c r="E53" s="83" t="s">
        <v>143</v>
      </c>
      <c r="F53" s="83" t="s">
        <v>143</v>
      </c>
      <c r="G53" s="83" t="s">
        <v>148</v>
      </c>
      <c r="H53" s="83" t="s">
        <v>144</v>
      </c>
      <c r="I53" s="83" t="s">
        <v>202</v>
      </c>
      <c r="J53" s="83" t="s">
        <v>145</v>
      </c>
      <c r="K53" s="83" t="s">
        <v>146</v>
      </c>
      <c r="L53" s="83" t="s">
        <v>147</v>
      </c>
      <c r="M53" s="83"/>
      <c r="N53" s="81"/>
      <c r="O53" s="55"/>
      <c r="P53" s="55"/>
      <c r="Q53" s="55"/>
    </row>
    <row r="54" spans="1:17" ht="31.5" customHeight="1">
      <c r="A54" s="644"/>
      <c r="B54" s="651"/>
      <c r="C54" s="53" t="s">
        <v>21</v>
      </c>
      <c r="D54" s="87"/>
      <c r="E54" s="87"/>
      <c r="F54" s="87"/>
      <c r="G54" s="87"/>
      <c r="H54" s="87"/>
      <c r="I54" s="87"/>
      <c r="J54" s="87"/>
      <c r="K54" s="87"/>
      <c r="L54" s="87"/>
      <c r="M54" s="87"/>
      <c r="N54" s="55"/>
      <c r="O54" s="55"/>
      <c r="P54" s="55"/>
      <c r="Q54" s="55"/>
    </row>
    <row r="55" spans="1:17" ht="52.5" customHeight="1">
      <c r="A55" s="644" t="s">
        <v>115</v>
      </c>
      <c r="B55" s="651" t="s">
        <v>116</v>
      </c>
      <c r="C55" s="53" t="s">
        <v>20</v>
      </c>
      <c r="D55" s="55"/>
      <c r="E55" s="56"/>
      <c r="F55" s="56"/>
      <c r="G55" s="56"/>
      <c r="H55" s="56"/>
      <c r="I55" s="56"/>
      <c r="J55" s="56"/>
      <c r="K55" s="56"/>
      <c r="L55" s="56"/>
      <c r="M55" s="56"/>
      <c r="N55" s="56"/>
      <c r="O55" s="56"/>
      <c r="P55" s="56"/>
      <c r="Q55" s="56"/>
    </row>
    <row r="56" spans="1:17" ht="52.5" customHeight="1">
      <c r="A56" s="644"/>
      <c r="B56" s="651"/>
      <c r="C56" s="53" t="s">
        <v>21</v>
      </c>
      <c r="D56" s="55"/>
      <c r="E56" s="56"/>
      <c r="F56" s="56"/>
      <c r="G56" s="56"/>
      <c r="H56" s="56"/>
      <c r="I56" s="56"/>
      <c r="J56" s="56"/>
      <c r="K56" s="56"/>
      <c r="L56" s="56"/>
      <c r="M56" s="56"/>
      <c r="N56" s="56"/>
      <c r="O56" s="56"/>
      <c r="P56" s="56"/>
      <c r="Q56" s="56"/>
    </row>
    <row r="57" spans="1:17" ht="409.5" customHeight="1">
      <c r="A57" s="644" t="s">
        <v>117</v>
      </c>
      <c r="B57" s="651" t="s">
        <v>118</v>
      </c>
      <c r="C57" s="53" t="s">
        <v>20</v>
      </c>
      <c r="D57" s="93" t="s">
        <v>235</v>
      </c>
      <c r="E57" s="92"/>
      <c r="F57" s="92" t="s">
        <v>236</v>
      </c>
      <c r="G57" s="654" t="s">
        <v>233</v>
      </c>
      <c r="H57" s="654"/>
      <c r="I57" s="92" t="s">
        <v>237</v>
      </c>
      <c r="J57" s="92" t="s">
        <v>238</v>
      </c>
      <c r="K57" s="645" t="s">
        <v>239</v>
      </c>
      <c r="L57" s="646"/>
      <c r="M57" s="646"/>
      <c r="N57" s="646"/>
      <c r="O57" s="647"/>
      <c r="P57" s="88" t="s">
        <v>199</v>
      </c>
      <c r="Q57" s="56"/>
    </row>
    <row r="58" spans="1:17" ht="39.9" customHeight="1">
      <c r="A58" s="644"/>
      <c r="B58" s="651"/>
      <c r="C58" s="53" t="s">
        <v>21</v>
      </c>
      <c r="D58" s="55"/>
      <c r="E58" s="56"/>
      <c r="F58" s="56"/>
      <c r="G58" s="56"/>
      <c r="H58" s="56"/>
      <c r="I58" s="56"/>
      <c r="J58" s="56"/>
      <c r="K58" s="56"/>
      <c r="L58" s="56"/>
      <c r="M58" s="56"/>
      <c r="N58" s="56"/>
      <c r="O58" s="56"/>
      <c r="P58" s="56"/>
      <c r="Q58" s="56"/>
    </row>
    <row r="59" spans="1:17" s="69" customFormat="1" ht="183.75" customHeight="1">
      <c r="A59" s="648" t="s">
        <v>120</v>
      </c>
      <c r="B59" s="648" t="s">
        <v>119</v>
      </c>
      <c r="C59" s="648" t="s">
        <v>20</v>
      </c>
      <c r="D59" s="57"/>
      <c r="E59" s="57" t="s">
        <v>167</v>
      </c>
      <c r="F59" s="57" t="s">
        <v>168</v>
      </c>
      <c r="G59" s="89" t="s">
        <v>169</v>
      </c>
      <c r="H59" s="89" t="s">
        <v>169</v>
      </c>
      <c r="I59" s="89" t="s">
        <v>169</v>
      </c>
      <c r="J59" s="89" t="s">
        <v>169</v>
      </c>
      <c r="K59" s="89" t="s">
        <v>169</v>
      </c>
      <c r="L59" s="89" t="s">
        <v>169</v>
      </c>
      <c r="M59" s="89" t="s">
        <v>169</v>
      </c>
      <c r="N59" s="89" t="s">
        <v>169</v>
      </c>
      <c r="O59" s="89" t="s">
        <v>170</v>
      </c>
      <c r="P59" s="65"/>
      <c r="Q59" s="65"/>
    </row>
    <row r="60" spans="1:17" s="69" customFormat="1" ht="150" customHeight="1">
      <c r="A60" s="649"/>
      <c r="B60" s="649"/>
      <c r="C60" s="649"/>
      <c r="D60" s="57" t="s">
        <v>163</v>
      </c>
      <c r="E60" s="57" t="s">
        <v>163</v>
      </c>
      <c r="F60" s="57" t="s">
        <v>163</v>
      </c>
      <c r="G60" s="57" t="s">
        <v>163</v>
      </c>
      <c r="H60" s="57" t="s">
        <v>163</v>
      </c>
      <c r="I60" s="57" t="s">
        <v>163</v>
      </c>
      <c r="J60" s="57" t="s">
        <v>163</v>
      </c>
      <c r="K60" s="57" t="s">
        <v>163</v>
      </c>
      <c r="L60" s="57" t="s">
        <v>163</v>
      </c>
      <c r="M60" s="57" t="s">
        <v>163</v>
      </c>
      <c r="N60" s="57" t="s">
        <v>163</v>
      </c>
      <c r="O60" s="57" t="s">
        <v>163</v>
      </c>
      <c r="P60" s="65"/>
      <c r="Q60" s="65"/>
    </row>
    <row r="61" spans="1:17" s="69" customFormat="1" ht="316.5" customHeight="1">
      <c r="A61" s="649"/>
      <c r="B61" s="649"/>
      <c r="C61" s="650"/>
      <c r="D61" s="57" t="s">
        <v>164</v>
      </c>
      <c r="E61" s="57" t="s">
        <v>165</v>
      </c>
      <c r="F61" s="57" t="s">
        <v>166</v>
      </c>
      <c r="G61" s="57" t="s">
        <v>166</v>
      </c>
      <c r="H61" s="57" t="s">
        <v>166</v>
      </c>
      <c r="I61" s="57" t="s">
        <v>166</v>
      </c>
      <c r="J61" s="57" t="s">
        <v>166</v>
      </c>
      <c r="K61" s="57" t="s">
        <v>166</v>
      </c>
      <c r="L61" s="57" t="s">
        <v>166</v>
      </c>
      <c r="M61" s="57" t="s">
        <v>166</v>
      </c>
      <c r="N61" s="57" t="s">
        <v>166</v>
      </c>
      <c r="O61" s="57" t="s">
        <v>166</v>
      </c>
      <c r="P61" s="65"/>
      <c r="Q61" s="65"/>
    </row>
    <row r="62" spans="1:17" s="69" customFormat="1" ht="39.9" customHeight="1">
      <c r="A62" s="650"/>
      <c r="B62" s="650"/>
      <c r="C62" s="68" t="s">
        <v>21</v>
      </c>
      <c r="D62" s="57"/>
      <c r="E62" s="65"/>
      <c r="F62" s="65"/>
      <c r="G62" s="65"/>
      <c r="H62" s="65"/>
      <c r="I62" s="65"/>
      <c r="J62" s="65"/>
      <c r="K62" s="65"/>
      <c r="L62" s="65"/>
      <c r="M62" s="65"/>
      <c r="N62" s="65"/>
      <c r="O62" s="65"/>
      <c r="P62" s="65"/>
      <c r="Q62" s="65"/>
    </row>
    <row r="63" spans="1:17" ht="39.9" customHeight="1">
      <c r="A63" s="644" t="s">
        <v>121</v>
      </c>
      <c r="B63" s="651" t="s">
        <v>122</v>
      </c>
      <c r="C63" s="53" t="s">
        <v>20</v>
      </c>
      <c r="D63" s="55"/>
      <c r="E63" s="56"/>
      <c r="F63" s="56"/>
      <c r="G63" s="56"/>
      <c r="H63" s="56"/>
      <c r="I63" s="56"/>
      <c r="J63" s="56"/>
      <c r="K63" s="56"/>
      <c r="L63" s="56"/>
      <c r="M63" s="56"/>
      <c r="N63" s="56"/>
      <c r="O63" s="56"/>
      <c r="P63" s="56"/>
      <c r="Q63" s="56"/>
    </row>
    <row r="64" spans="1:17" ht="39.9" customHeight="1">
      <c r="A64" s="644"/>
      <c r="B64" s="651"/>
      <c r="C64" s="53" t="s">
        <v>21</v>
      </c>
      <c r="D64" s="55"/>
      <c r="E64" s="56"/>
      <c r="F64" s="56"/>
      <c r="G64" s="56"/>
      <c r="H64" s="56"/>
      <c r="I64" s="56"/>
      <c r="J64" s="56"/>
      <c r="K64" s="56"/>
      <c r="L64" s="56"/>
      <c r="M64" s="56"/>
      <c r="N64" s="56"/>
      <c r="O64" s="56"/>
      <c r="P64" s="56"/>
      <c r="Q64" s="56"/>
    </row>
    <row r="65" spans="1:20" s="69" customFormat="1" ht="154.5" customHeight="1">
      <c r="A65" s="652" t="s">
        <v>123</v>
      </c>
      <c r="B65" s="653" t="s">
        <v>124</v>
      </c>
      <c r="C65" s="68" t="s">
        <v>20</v>
      </c>
      <c r="D65" s="66"/>
      <c r="E65" s="66"/>
      <c r="F65" s="66" t="s">
        <v>185</v>
      </c>
      <c r="G65" s="66" t="s">
        <v>171</v>
      </c>
      <c r="H65" s="66" t="s">
        <v>186</v>
      </c>
      <c r="I65" s="66"/>
      <c r="J65" s="66" t="s">
        <v>186</v>
      </c>
      <c r="K65" s="66"/>
      <c r="L65" s="66"/>
      <c r="M65" s="66" t="s">
        <v>186</v>
      </c>
      <c r="N65" s="66"/>
      <c r="O65" s="66" t="s">
        <v>187</v>
      </c>
      <c r="P65" s="66" t="s">
        <v>188</v>
      </c>
      <c r="Q65" s="65"/>
    </row>
    <row r="66" spans="1:20" s="69" customFormat="1" ht="39.9" customHeight="1">
      <c r="A66" s="652"/>
      <c r="B66" s="653"/>
      <c r="C66" s="68" t="s">
        <v>21</v>
      </c>
      <c r="D66" s="65"/>
      <c r="E66" s="65"/>
      <c r="F66" s="65"/>
      <c r="G66" s="65"/>
      <c r="H66" s="65"/>
      <c r="I66" s="65"/>
      <c r="J66" s="65"/>
      <c r="K66" s="65"/>
      <c r="L66" s="65"/>
      <c r="M66" s="65"/>
      <c r="N66" s="65"/>
      <c r="O66" s="65"/>
      <c r="P66" s="65"/>
      <c r="Q66" s="65"/>
    </row>
    <row r="67" spans="1:20" ht="39.9" customHeight="1">
      <c r="A67" s="644" t="s">
        <v>125</v>
      </c>
      <c r="B67" s="651" t="s">
        <v>126</v>
      </c>
      <c r="C67" s="53" t="s">
        <v>20</v>
      </c>
      <c r="D67" s="55"/>
      <c r="E67" s="56"/>
      <c r="F67" s="56"/>
      <c r="G67" s="56"/>
      <c r="H67" s="56"/>
      <c r="I67" s="56"/>
      <c r="J67" s="56"/>
      <c r="K67" s="56"/>
      <c r="L67" s="56"/>
      <c r="M67" s="56"/>
      <c r="N67" s="56"/>
      <c r="O67" s="56"/>
      <c r="P67" s="56"/>
      <c r="Q67" s="56"/>
    </row>
    <row r="68" spans="1:20" ht="39.9" customHeight="1">
      <c r="A68" s="644"/>
      <c r="B68" s="651"/>
      <c r="C68" s="53" t="s">
        <v>21</v>
      </c>
      <c r="D68" s="55"/>
      <c r="E68" s="56"/>
      <c r="F68" s="56"/>
      <c r="G68" s="56"/>
      <c r="H68" s="56"/>
      <c r="I68" s="56"/>
      <c r="J68" s="56"/>
      <c r="K68" s="56"/>
      <c r="L68" s="56"/>
      <c r="M68" s="56"/>
      <c r="N68" s="56"/>
      <c r="O68" s="56"/>
      <c r="P68" s="56"/>
      <c r="Q68" s="56"/>
    </row>
    <row r="69" spans="1:20" ht="147" customHeight="1">
      <c r="A69" s="655" t="s">
        <v>127</v>
      </c>
      <c r="B69" s="658" t="s">
        <v>128</v>
      </c>
      <c r="C69" s="53" t="s">
        <v>20</v>
      </c>
      <c r="D69" s="55"/>
      <c r="E69" s="90" t="s">
        <v>155</v>
      </c>
      <c r="F69" s="90" t="s">
        <v>156</v>
      </c>
      <c r="G69" s="56"/>
      <c r="H69" s="56"/>
      <c r="I69" s="56"/>
      <c r="J69" s="56"/>
      <c r="K69" s="56"/>
      <c r="L69" s="56"/>
      <c r="M69" s="56"/>
      <c r="N69" s="56"/>
      <c r="O69" s="90" t="s">
        <v>157</v>
      </c>
      <c r="P69" s="56"/>
      <c r="Q69" s="56"/>
    </row>
    <row r="70" spans="1:20" ht="39.9" customHeight="1">
      <c r="A70" s="656"/>
      <c r="B70" s="659"/>
      <c r="C70" s="53" t="s">
        <v>21</v>
      </c>
      <c r="D70" s="55"/>
      <c r="E70" s="56"/>
      <c r="F70" s="56"/>
      <c r="G70" s="56"/>
      <c r="H70" s="56"/>
      <c r="I70" s="56"/>
      <c r="J70" s="56"/>
      <c r="K70" s="56"/>
      <c r="L70" s="56"/>
      <c r="M70" s="56"/>
      <c r="N70" s="56"/>
      <c r="O70" s="56"/>
      <c r="P70" s="56"/>
      <c r="Q70" s="56"/>
    </row>
    <row r="71" spans="1:20">
      <c r="A71" s="91"/>
      <c r="B71" s="91"/>
      <c r="C71" s="91"/>
      <c r="D71" s="91"/>
      <c r="E71" s="91"/>
      <c r="F71" s="91"/>
      <c r="G71" s="91"/>
      <c r="H71" s="91"/>
      <c r="I71" s="91"/>
      <c r="J71" s="91"/>
      <c r="K71" s="91"/>
      <c r="L71" s="91"/>
      <c r="M71" s="91"/>
      <c r="N71" s="91"/>
      <c r="O71" s="91"/>
      <c r="P71" s="91"/>
      <c r="Q71" s="91"/>
    </row>
    <row r="73" spans="1:20">
      <c r="B73" s="663" t="s">
        <v>255</v>
      </c>
      <c r="C73" s="663"/>
      <c r="D73" s="663"/>
      <c r="E73" s="663"/>
      <c r="F73" s="663"/>
      <c r="G73" s="663"/>
      <c r="H73" s="663"/>
      <c r="I73" s="663"/>
      <c r="J73" s="663"/>
      <c r="K73" s="663"/>
      <c r="L73" s="663"/>
      <c r="M73" s="663"/>
      <c r="N73" s="663"/>
      <c r="O73" s="663"/>
      <c r="P73" s="663"/>
      <c r="Q73" s="663"/>
      <c r="R73" s="663"/>
      <c r="S73" s="663"/>
      <c r="T73" s="663"/>
    </row>
    <row r="74" spans="1:20" ht="13.8">
      <c r="B74" s="38"/>
      <c r="C74" s="39"/>
      <c r="D74" s="40"/>
      <c r="E74" s="40"/>
      <c r="F74" s="40"/>
      <c r="G74" s="40"/>
      <c r="H74" s="40"/>
      <c r="I74" s="40"/>
      <c r="J74" s="40"/>
      <c r="K74" s="40"/>
      <c r="L74" s="40"/>
      <c r="M74" s="40"/>
      <c r="N74" s="40"/>
      <c r="O74" s="40"/>
      <c r="P74" s="40"/>
      <c r="Q74" s="40"/>
      <c r="R74" s="40"/>
      <c r="S74" s="40"/>
      <c r="T74" s="40"/>
    </row>
    <row r="75" spans="1:20" ht="13.8">
      <c r="B75" s="38"/>
      <c r="C75" s="39"/>
      <c r="D75" s="40"/>
      <c r="E75" s="40"/>
      <c r="F75" s="40"/>
      <c r="G75" s="40"/>
      <c r="H75" s="40"/>
      <c r="I75" s="40"/>
      <c r="J75" s="40"/>
      <c r="K75" s="40"/>
      <c r="L75" s="40"/>
      <c r="M75" s="40"/>
      <c r="N75" s="40"/>
      <c r="O75" s="40"/>
      <c r="P75" s="40"/>
      <c r="Q75" s="40"/>
      <c r="R75" s="40"/>
      <c r="S75" s="40"/>
      <c r="T75" s="40"/>
    </row>
    <row r="76" spans="1:20" ht="13.8">
      <c r="B76" s="38"/>
      <c r="C76" s="39"/>
      <c r="D76" s="40"/>
      <c r="E76" s="40"/>
      <c r="F76" s="40"/>
      <c r="G76" s="40"/>
      <c r="H76" s="40"/>
      <c r="I76" s="40"/>
      <c r="J76" s="40"/>
      <c r="K76" s="40"/>
      <c r="L76" s="40"/>
      <c r="M76" s="40"/>
      <c r="N76" s="40"/>
      <c r="O76" s="40"/>
      <c r="P76" s="40"/>
      <c r="Q76" s="40"/>
      <c r="R76" s="40"/>
      <c r="S76" s="40"/>
      <c r="T76" s="40"/>
    </row>
    <row r="77" spans="1:20" ht="13.8">
      <c r="B77" s="38"/>
      <c r="C77" s="39"/>
      <c r="D77" s="40"/>
      <c r="E77" s="40"/>
      <c r="F77" s="40"/>
      <c r="G77" s="40"/>
      <c r="H77" s="40"/>
      <c r="I77" s="40"/>
      <c r="J77" s="40"/>
      <c r="K77" s="40"/>
      <c r="L77" s="40"/>
      <c r="M77" s="40"/>
      <c r="N77" s="40"/>
      <c r="O77" s="40"/>
      <c r="P77" s="40"/>
      <c r="Q77" s="40"/>
      <c r="R77" s="40"/>
      <c r="S77" s="40"/>
      <c r="T77" s="40"/>
    </row>
    <row r="78" spans="1:20" ht="13.8">
      <c r="B78" s="41" t="s">
        <v>47</v>
      </c>
      <c r="C78" s="42"/>
      <c r="D78" s="43"/>
      <c r="E78" s="43"/>
      <c r="F78" s="40"/>
      <c r="G78" s="40"/>
      <c r="H78" s="40"/>
      <c r="I78" s="40"/>
      <c r="J78" s="40"/>
      <c r="K78" s="40"/>
      <c r="L78" s="40"/>
      <c r="M78" s="40"/>
      <c r="N78" s="40"/>
      <c r="O78" s="40"/>
      <c r="P78" s="40"/>
      <c r="Q78" s="40"/>
      <c r="R78" s="40"/>
      <c r="S78" s="40"/>
      <c r="T78" s="40"/>
    </row>
    <row r="79" spans="1:20" ht="58.5" customHeight="1">
      <c r="B79" s="664" t="s">
        <v>216</v>
      </c>
      <c r="C79" s="664"/>
      <c r="D79" s="664"/>
      <c r="E79" s="664"/>
      <c r="F79" s="40"/>
      <c r="G79" s="40"/>
      <c r="H79" s="40"/>
      <c r="I79" s="40"/>
      <c r="J79" s="40"/>
      <c r="K79" s="40"/>
      <c r="L79" s="40"/>
      <c r="M79" s="40"/>
      <c r="N79" s="40"/>
      <c r="O79" s="40"/>
      <c r="P79" s="40"/>
      <c r="Q79" s="40"/>
      <c r="R79" s="40"/>
      <c r="S79" s="40"/>
      <c r="T79" s="40"/>
    </row>
  </sheetData>
  <mergeCells count="79">
    <mergeCell ref="B73:T73"/>
    <mergeCell ref="B79:E79"/>
    <mergeCell ref="G43:O43"/>
    <mergeCell ref="B67:B68"/>
    <mergeCell ref="IV16"/>
    <mergeCell ref="EX16:EZ16"/>
    <mergeCell ref="FO16:FQ16"/>
    <mergeCell ref="GF16:GH16"/>
    <mergeCell ref="GW16:GY16"/>
    <mergeCell ref="HN16:HP16"/>
    <mergeCell ref="IE16:IG16"/>
    <mergeCell ref="AI16:AK16"/>
    <mergeCell ref="AZ16:BB16"/>
    <mergeCell ref="EG16:EI16"/>
    <mergeCell ref="CY16:DA16"/>
    <mergeCell ref="H39:O39"/>
    <mergeCell ref="A34:A35"/>
    <mergeCell ref="B31:B32"/>
    <mergeCell ref="A31:A32"/>
    <mergeCell ref="B23:B24"/>
    <mergeCell ref="B43:B44"/>
    <mergeCell ref="B25:B26"/>
    <mergeCell ref="DP16:DR16"/>
    <mergeCell ref="CH16:CJ16"/>
    <mergeCell ref="B47:B48"/>
    <mergeCell ref="A41:A42"/>
    <mergeCell ref="B41:B42"/>
    <mergeCell ref="B39:B40"/>
    <mergeCell ref="A25:A26"/>
    <mergeCell ref="A23:A24"/>
    <mergeCell ref="A45:A46"/>
    <mergeCell ref="A47:A48"/>
    <mergeCell ref="B45:B46"/>
    <mergeCell ref="BQ16:BS16"/>
    <mergeCell ref="A21:A22"/>
    <mergeCell ref="A39:A40"/>
    <mergeCell ref="A43:A44"/>
    <mergeCell ref="B34:B35"/>
    <mergeCell ref="A63:A64"/>
    <mergeCell ref="A36:A37"/>
    <mergeCell ref="B51:B52"/>
    <mergeCell ref="B49:B50"/>
    <mergeCell ref="B59:B62"/>
    <mergeCell ref="B57:B58"/>
    <mergeCell ref="B36:B37"/>
    <mergeCell ref="A49:A50"/>
    <mergeCell ref="A51:A52"/>
    <mergeCell ref="A69:A70"/>
    <mergeCell ref="B3:C3"/>
    <mergeCell ref="B10:B11"/>
    <mergeCell ref="B17:B18"/>
    <mergeCell ref="B14:B15"/>
    <mergeCell ref="A19:A20"/>
    <mergeCell ref="B69:B70"/>
    <mergeCell ref="B55:B56"/>
    <mergeCell ref="A53:A54"/>
    <mergeCell ref="B53:B54"/>
    <mergeCell ref="A12:A13"/>
    <mergeCell ref="B21:B22"/>
    <mergeCell ref="A14:A15"/>
    <mergeCell ref="A17:A18"/>
    <mergeCell ref="A55:A56"/>
    <mergeCell ref="A57:A58"/>
    <mergeCell ref="A67:A68"/>
    <mergeCell ref="A5:A7"/>
    <mergeCell ref="M8:O8"/>
    <mergeCell ref="C59:C61"/>
    <mergeCell ref="B19:B20"/>
    <mergeCell ref="B8:B9"/>
    <mergeCell ref="A10:A11"/>
    <mergeCell ref="B12:B13"/>
    <mergeCell ref="A59:A62"/>
    <mergeCell ref="B63:B64"/>
    <mergeCell ref="A65:A66"/>
    <mergeCell ref="B65:B66"/>
    <mergeCell ref="G57:H57"/>
    <mergeCell ref="K57:O57"/>
    <mergeCell ref="B5:B7"/>
    <mergeCell ref="A8:A9"/>
  </mergeCells>
  <conditionalFormatting sqref="R5:AN6 R7:AC70">
    <cfRule type="expression" dxfId="0" priority="3">
      <formula>D5&lt;&gt;0</formula>
    </cfRule>
    <cfRule type="colorScale" priority="4">
      <colorScale>
        <cfvo type="min" val="0"/>
        <cfvo type="max" val="0"/>
        <color rgb="FFFF7128"/>
        <color rgb="FFFFEF9C"/>
      </colorScale>
    </cfRule>
  </conditionalFormatting>
  <pageMargins left="0.15748031496062992" right="0.15748031496062992" top="0.15748031496062992" bottom="0.15748031496062992" header="0.31496062992125984" footer="0.31496062992125984"/>
  <pageSetup paperSize="9" scale="72" fitToHeight="11" orientation="landscape" r:id="rId1"/>
  <rowBreaks count="1" manualBreakCount="1">
    <brk id="28" max="16383" man="1"/>
  </rowBreaks>
  <colBreaks count="1" manualBreakCount="1">
    <brk id="29" max="1048575" man="1"/>
  </colBreaks>
</worksheet>
</file>

<file path=xl/worksheets/sheet4.xml><?xml version="1.0" encoding="utf-8"?>
<worksheet xmlns="http://schemas.openxmlformats.org/spreadsheetml/2006/main" xmlns:r="http://schemas.openxmlformats.org/officeDocument/2006/relationships">
  <sheetPr>
    <pageSetUpPr fitToPage="1"/>
  </sheetPr>
  <dimension ref="A1:BLP606"/>
  <sheetViews>
    <sheetView tabSelected="1" zoomScale="39" zoomScaleNormal="39" zoomScaleSheetLayoutView="49" workbookViewId="0">
      <pane xSplit="3" ySplit="5" topLeftCell="D6" activePane="bottomRight" state="frozen"/>
      <selection pane="topRight" activeCell="D1" sqref="D1"/>
      <selection pane="bottomLeft" activeCell="A6" sqref="A6"/>
      <selection pane="bottomRight" activeCell="AR62" sqref="AR62:AR64"/>
    </sheetView>
  </sheetViews>
  <sheetFormatPr defaultColWidth="9.109375" defaultRowHeight="63.75" customHeight="1"/>
  <cols>
    <col min="1" max="1" width="13.44140625" style="98" customWidth="1"/>
    <col min="2" max="2" width="27.33203125" style="98" customWidth="1"/>
    <col min="3" max="3" width="17.5546875" style="98" customWidth="1"/>
    <col min="4" max="4" width="23" style="102" customWidth="1"/>
    <col min="5" max="5" width="34.44140625" style="103" customWidth="1"/>
    <col min="6" max="6" width="30.88671875" style="103" customWidth="1"/>
    <col min="7" max="7" width="23" style="103" customWidth="1"/>
    <col min="8" max="8" width="29.44140625" style="98" customWidth="1"/>
    <col min="9" max="9" width="29.5546875" style="98" customWidth="1"/>
    <col min="10" max="10" width="20.44140625" style="98" customWidth="1"/>
    <col min="11" max="11" width="29.5546875" style="98" customWidth="1"/>
    <col min="12" max="12" width="28.88671875" style="98" customWidth="1"/>
    <col min="13" max="13" width="18.33203125" style="98" customWidth="1"/>
    <col min="14" max="14" width="30.88671875" style="98" customWidth="1"/>
    <col min="15" max="15" width="29.6640625" style="98" customWidth="1"/>
    <col min="16" max="16" width="18.33203125" style="98" customWidth="1"/>
    <col min="17" max="17" width="26.88671875" style="169" customWidth="1"/>
    <col min="18" max="18" width="27.44140625" style="169" customWidth="1"/>
    <col min="19" max="19" width="22.33203125" style="169" customWidth="1"/>
    <col min="20" max="20" width="27.6640625" style="98" customWidth="1"/>
    <col min="21" max="21" width="27.88671875" style="98" customWidth="1"/>
    <col min="22" max="22" width="24.109375" style="98" customWidth="1"/>
    <col min="23" max="23" width="31" style="98" customWidth="1"/>
    <col min="24" max="24" width="27.109375" style="98" customWidth="1"/>
    <col min="25" max="25" width="17.88671875" style="98" customWidth="1"/>
    <col min="26" max="26" width="30.44140625" style="98" customWidth="1"/>
    <col min="27" max="27" width="30" style="98" customWidth="1"/>
    <col min="28" max="28" width="18.33203125" style="98" customWidth="1"/>
    <col min="29" max="29" width="27.33203125" style="98" customWidth="1"/>
    <col min="30" max="30" width="31.109375" style="98" customWidth="1"/>
    <col min="31" max="31" width="20.33203125" style="169" customWidth="1"/>
    <col min="32" max="32" width="30.33203125" style="169" customWidth="1"/>
    <col min="33" max="33" width="31.109375" style="169" customWidth="1"/>
    <col min="34" max="34" width="18.44140625" style="169" customWidth="1"/>
    <col min="35" max="35" width="28.44140625" style="169" customWidth="1"/>
    <col min="36" max="36" width="27.109375" style="169" customWidth="1"/>
    <col min="37" max="37" width="26.5546875" style="169" customWidth="1"/>
    <col min="38" max="38" width="29.109375" style="98" customWidth="1"/>
    <col min="39" max="39" width="21.33203125" style="98" customWidth="1"/>
    <col min="40" max="40" width="17.5546875" style="98" customWidth="1"/>
    <col min="41" max="41" width="32.44140625" style="98" customWidth="1"/>
    <col min="42" max="42" width="10.6640625" style="98" customWidth="1"/>
    <col min="43" max="43" width="15.88671875" style="98" customWidth="1"/>
    <col min="44" max="44" width="178" style="95" customWidth="1"/>
    <col min="45" max="46" width="9.109375" style="95"/>
    <col min="47" max="47" width="32.44140625" style="95" customWidth="1"/>
    <col min="48" max="48" width="27" style="95" customWidth="1"/>
    <col min="49" max="49" width="27.6640625" style="95" customWidth="1"/>
    <col min="50" max="16384" width="9.109375" style="95"/>
  </cols>
  <sheetData>
    <row r="1" spans="1:44" s="147" customFormat="1" ht="38.25" customHeight="1">
      <c r="A1" s="842" t="s">
        <v>559</v>
      </c>
      <c r="B1" s="842"/>
      <c r="C1" s="842"/>
      <c r="D1" s="842"/>
      <c r="E1" s="842"/>
      <c r="F1" s="842"/>
      <c r="G1" s="842"/>
      <c r="H1" s="842"/>
      <c r="I1" s="842"/>
      <c r="J1" s="842"/>
      <c r="K1" s="842"/>
      <c r="L1" s="842"/>
      <c r="M1" s="842"/>
      <c r="N1" s="842"/>
      <c r="O1" s="842"/>
      <c r="P1" s="842"/>
      <c r="Q1" s="842"/>
      <c r="R1" s="842"/>
      <c r="S1" s="842"/>
      <c r="T1" s="842"/>
      <c r="U1" s="842"/>
      <c r="V1" s="842"/>
      <c r="W1" s="842"/>
      <c r="X1" s="842"/>
      <c r="Y1" s="842"/>
      <c r="Z1" s="842"/>
      <c r="AA1" s="842"/>
      <c r="AB1" s="842"/>
      <c r="AC1" s="842"/>
      <c r="AD1" s="842"/>
      <c r="AE1" s="842"/>
      <c r="AF1" s="842"/>
      <c r="AG1" s="842"/>
      <c r="AH1" s="842"/>
      <c r="AI1" s="842"/>
      <c r="AJ1" s="842"/>
      <c r="AK1" s="842"/>
      <c r="AL1" s="842"/>
      <c r="AM1" s="842"/>
      <c r="AN1" s="842"/>
      <c r="AO1" s="842"/>
      <c r="AP1" s="842"/>
      <c r="AQ1" s="842"/>
      <c r="AR1" s="842"/>
    </row>
    <row r="2" spans="1:44" s="147" customFormat="1" ht="57.75" customHeight="1" thickBot="1">
      <c r="A2" s="768" t="s">
        <v>422</v>
      </c>
      <c r="B2" s="768"/>
      <c r="C2" s="768"/>
      <c r="D2" s="768"/>
      <c r="E2" s="768"/>
      <c r="F2" s="768"/>
      <c r="G2" s="768"/>
      <c r="H2" s="768"/>
      <c r="I2" s="768"/>
      <c r="J2" s="768"/>
      <c r="K2" s="768"/>
      <c r="L2" s="768"/>
      <c r="M2" s="768"/>
      <c r="N2" s="768"/>
      <c r="O2" s="768"/>
      <c r="P2" s="768"/>
      <c r="Q2" s="768"/>
      <c r="R2" s="768"/>
      <c r="S2" s="768"/>
      <c r="T2" s="768"/>
      <c r="U2" s="768"/>
      <c r="V2" s="768"/>
      <c r="W2" s="768"/>
      <c r="X2" s="768"/>
      <c r="Y2" s="768"/>
      <c r="Z2" s="768"/>
      <c r="AA2" s="768"/>
      <c r="AB2" s="768"/>
      <c r="AC2" s="768"/>
      <c r="AD2" s="768"/>
      <c r="AE2" s="768"/>
      <c r="AF2" s="768"/>
      <c r="AG2" s="768"/>
      <c r="AH2" s="768"/>
      <c r="AI2" s="768"/>
      <c r="AJ2" s="768"/>
      <c r="AK2" s="768"/>
      <c r="AL2" s="768"/>
      <c r="AM2" s="768"/>
      <c r="AN2" s="768"/>
      <c r="AO2" s="768"/>
      <c r="AP2" s="768"/>
      <c r="AQ2" s="768"/>
      <c r="AR2" s="768"/>
    </row>
    <row r="3" spans="1:44" ht="35.25" customHeight="1">
      <c r="A3" s="769" t="s">
        <v>0</v>
      </c>
      <c r="B3" s="772" t="s">
        <v>276</v>
      </c>
      <c r="C3" s="772" t="s">
        <v>263</v>
      </c>
      <c r="D3" s="772" t="s">
        <v>40</v>
      </c>
      <c r="E3" s="772" t="s">
        <v>259</v>
      </c>
      <c r="F3" s="772"/>
      <c r="G3" s="772"/>
      <c r="H3" s="774" t="s">
        <v>256</v>
      </c>
      <c r="I3" s="774"/>
      <c r="J3" s="774"/>
      <c r="K3" s="774"/>
      <c r="L3" s="774"/>
      <c r="M3" s="774"/>
      <c r="N3" s="774"/>
      <c r="O3" s="774"/>
      <c r="P3" s="774"/>
      <c r="Q3" s="774"/>
      <c r="R3" s="774"/>
      <c r="S3" s="774"/>
      <c r="T3" s="774"/>
      <c r="U3" s="774"/>
      <c r="V3" s="774"/>
      <c r="W3" s="774"/>
      <c r="X3" s="774"/>
      <c r="Y3" s="774"/>
      <c r="Z3" s="774"/>
      <c r="AA3" s="774"/>
      <c r="AB3" s="774"/>
      <c r="AC3" s="774"/>
      <c r="AD3" s="774"/>
      <c r="AE3" s="774"/>
      <c r="AF3" s="774"/>
      <c r="AG3" s="774"/>
      <c r="AH3" s="774"/>
      <c r="AI3" s="774"/>
      <c r="AJ3" s="774"/>
      <c r="AK3" s="774"/>
      <c r="AL3" s="774"/>
      <c r="AM3" s="774"/>
      <c r="AN3" s="774"/>
      <c r="AO3" s="774"/>
      <c r="AP3" s="774"/>
      <c r="AQ3" s="775"/>
      <c r="AR3" s="776" t="s">
        <v>283</v>
      </c>
    </row>
    <row r="4" spans="1:44" ht="38.25" customHeight="1">
      <c r="A4" s="770"/>
      <c r="B4" s="691"/>
      <c r="C4" s="691"/>
      <c r="D4" s="691"/>
      <c r="E4" s="691" t="s">
        <v>479</v>
      </c>
      <c r="F4" s="691" t="s">
        <v>265</v>
      </c>
      <c r="G4" s="779" t="s">
        <v>19</v>
      </c>
      <c r="H4" s="781" t="s">
        <v>17</v>
      </c>
      <c r="I4" s="781"/>
      <c r="J4" s="781"/>
      <c r="K4" s="781" t="s">
        <v>18</v>
      </c>
      <c r="L4" s="781"/>
      <c r="M4" s="781"/>
      <c r="N4" s="781" t="s">
        <v>22</v>
      </c>
      <c r="O4" s="781"/>
      <c r="P4" s="781"/>
      <c r="Q4" s="781" t="s">
        <v>24</v>
      </c>
      <c r="R4" s="781"/>
      <c r="S4" s="781"/>
      <c r="T4" s="781" t="s">
        <v>25</v>
      </c>
      <c r="U4" s="781"/>
      <c r="V4" s="781"/>
      <c r="W4" s="781" t="s">
        <v>26</v>
      </c>
      <c r="X4" s="781"/>
      <c r="Y4" s="781"/>
      <c r="Z4" s="781" t="s">
        <v>28</v>
      </c>
      <c r="AA4" s="782"/>
      <c r="AB4" s="782"/>
      <c r="AC4" s="781" t="s">
        <v>29</v>
      </c>
      <c r="AD4" s="782"/>
      <c r="AE4" s="782"/>
      <c r="AF4" s="781" t="s">
        <v>30</v>
      </c>
      <c r="AG4" s="782"/>
      <c r="AH4" s="782"/>
      <c r="AI4" s="781" t="s">
        <v>32</v>
      </c>
      <c r="AJ4" s="782"/>
      <c r="AK4" s="782"/>
      <c r="AL4" s="781" t="s">
        <v>33</v>
      </c>
      <c r="AM4" s="782"/>
      <c r="AN4" s="782"/>
      <c r="AO4" s="781" t="s">
        <v>34</v>
      </c>
      <c r="AP4" s="781"/>
      <c r="AQ4" s="843"/>
      <c r="AR4" s="777"/>
    </row>
    <row r="5" spans="1:44" ht="198.75" customHeight="1" thickBot="1">
      <c r="A5" s="771"/>
      <c r="B5" s="773"/>
      <c r="C5" s="773"/>
      <c r="D5" s="773"/>
      <c r="E5" s="773"/>
      <c r="F5" s="773"/>
      <c r="G5" s="780"/>
      <c r="H5" s="256" t="s">
        <v>20</v>
      </c>
      <c r="I5" s="256" t="s">
        <v>21</v>
      </c>
      <c r="J5" s="257" t="s">
        <v>19</v>
      </c>
      <c r="K5" s="256" t="s">
        <v>20</v>
      </c>
      <c r="L5" s="256" t="s">
        <v>21</v>
      </c>
      <c r="M5" s="257" t="s">
        <v>19</v>
      </c>
      <c r="N5" s="256" t="s">
        <v>20</v>
      </c>
      <c r="O5" s="256" t="s">
        <v>21</v>
      </c>
      <c r="P5" s="257" t="s">
        <v>19</v>
      </c>
      <c r="Q5" s="256" t="s">
        <v>20</v>
      </c>
      <c r="R5" s="256" t="s">
        <v>21</v>
      </c>
      <c r="S5" s="257" t="s">
        <v>19</v>
      </c>
      <c r="T5" s="256" t="s">
        <v>20</v>
      </c>
      <c r="U5" s="256" t="s">
        <v>21</v>
      </c>
      <c r="V5" s="257" t="s">
        <v>19</v>
      </c>
      <c r="W5" s="256" t="s">
        <v>20</v>
      </c>
      <c r="X5" s="256" t="s">
        <v>21</v>
      </c>
      <c r="Y5" s="257" t="s">
        <v>19</v>
      </c>
      <c r="Z5" s="256" t="s">
        <v>20</v>
      </c>
      <c r="AA5" s="256" t="s">
        <v>21</v>
      </c>
      <c r="AB5" s="257" t="s">
        <v>19</v>
      </c>
      <c r="AC5" s="256" t="s">
        <v>20</v>
      </c>
      <c r="AD5" s="256" t="s">
        <v>21</v>
      </c>
      <c r="AE5" s="257" t="s">
        <v>19</v>
      </c>
      <c r="AF5" s="256" t="s">
        <v>20</v>
      </c>
      <c r="AG5" s="256" t="s">
        <v>21</v>
      </c>
      <c r="AH5" s="257" t="s">
        <v>19</v>
      </c>
      <c r="AI5" s="256" t="s">
        <v>20</v>
      </c>
      <c r="AJ5" s="256" t="s">
        <v>21</v>
      </c>
      <c r="AK5" s="257" t="s">
        <v>19</v>
      </c>
      <c r="AL5" s="256" t="s">
        <v>20</v>
      </c>
      <c r="AM5" s="256" t="s">
        <v>21</v>
      </c>
      <c r="AN5" s="257" t="s">
        <v>19</v>
      </c>
      <c r="AO5" s="256" t="s">
        <v>20</v>
      </c>
      <c r="AP5" s="256" t="s">
        <v>21</v>
      </c>
      <c r="AQ5" s="258" t="s">
        <v>19</v>
      </c>
      <c r="AR5" s="778"/>
    </row>
    <row r="6" spans="1:44" s="96" customFormat="1" ht="25.5" customHeight="1" thickBot="1">
      <c r="A6" s="165">
        <v>1</v>
      </c>
      <c r="B6" s="162">
        <v>2</v>
      </c>
      <c r="C6" s="162">
        <v>3</v>
      </c>
      <c r="D6" s="162">
        <v>4</v>
      </c>
      <c r="E6" s="162">
        <v>5</v>
      </c>
      <c r="F6" s="162">
        <v>6</v>
      </c>
      <c r="G6" s="163">
        <v>7</v>
      </c>
      <c r="H6" s="162">
        <v>8</v>
      </c>
      <c r="I6" s="162">
        <v>9</v>
      </c>
      <c r="J6" s="163">
        <v>10</v>
      </c>
      <c r="K6" s="162">
        <v>11</v>
      </c>
      <c r="L6" s="162">
        <v>12</v>
      </c>
      <c r="M6" s="163">
        <v>13</v>
      </c>
      <c r="N6" s="162">
        <v>14</v>
      </c>
      <c r="O6" s="162">
        <v>15</v>
      </c>
      <c r="P6" s="163">
        <v>16</v>
      </c>
      <c r="Q6" s="162">
        <v>17</v>
      </c>
      <c r="R6" s="162">
        <v>18</v>
      </c>
      <c r="S6" s="163">
        <v>19</v>
      </c>
      <c r="T6" s="162">
        <v>20</v>
      </c>
      <c r="U6" s="162">
        <v>21</v>
      </c>
      <c r="V6" s="163">
        <v>22</v>
      </c>
      <c r="W6" s="162">
        <v>23</v>
      </c>
      <c r="X6" s="162">
        <v>24</v>
      </c>
      <c r="Y6" s="163">
        <v>25</v>
      </c>
      <c r="Z6" s="162">
        <v>26</v>
      </c>
      <c r="AA6" s="162">
        <v>27</v>
      </c>
      <c r="AB6" s="163">
        <v>28</v>
      </c>
      <c r="AC6" s="162">
        <v>29</v>
      </c>
      <c r="AD6" s="162">
        <v>30</v>
      </c>
      <c r="AE6" s="163">
        <v>31</v>
      </c>
      <c r="AF6" s="162">
        <v>32</v>
      </c>
      <c r="AG6" s="162">
        <v>33</v>
      </c>
      <c r="AH6" s="163">
        <v>34</v>
      </c>
      <c r="AI6" s="162">
        <v>35</v>
      </c>
      <c r="AJ6" s="162">
        <v>36</v>
      </c>
      <c r="AK6" s="163">
        <v>37</v>
      </c>
      <c r="AL6" s="162">
        <v>38</v>
      </c>
      <c r="AM6" s="162">
        <v>39</v>
      </c>
      <c r="AN6" s="163">
        <v>40</v>
      </c>
      <c r="AO6" s="162">
        <v>41</v>
      </c>
      <c r="AP6" s="162">
        <v>42</v>
      </c>
      <c r="AQ6" s="163">
        <v>43</v>
      </c>
      <c r="AR6" s="166">
        <v>44</v>
      </c>
    </row>
    <row r="7" spans="1:44" s="285" customFormat="1" ht="241.5" customHeight="1" thickBot="1">
      <c r="A7" s="760" t="s">
        <v>277</v>
      </c>
      <c r="B7" s="714"/>
      <c r="C7" s="714"/>
      <c r="D7" s="310" t="s">
        <v>261</v>
      </c>
      <c r="E7" s="311">
        <f>H7+K7+N7+Q7+T7+W7+Z7+AC7+AF7+AI7+AL7+AO7</f>
        <v>1151922.5900000001</v>
      </c>
      <c r="F7" s="311">
        <f>I7+L7+O7+R7+U7+X7+AA7+AD7+AG7+AJ7+AM7+AP7</f>
        <v>638927.40000000014</v>
      </c>
      <c r="G7" s="570">
        <f>F7/E7</f>
        <v>0.55466175031778842</v>
      </c>
      <c r="H7" s="313">
        <f>H8+H10+H12+H15+H16</f>
        <v>29486</v>
      </c>
      <c r="I7" s="313">
        <f>I8+I10+I12+I15+I16</f>
        <v>29486</v>
      </c>
      <c r="J7" s="201">
        <f>I7/H7</f>
        <v>1</v>
      </c>
      <c r="K7" s="200">
        <f>K8+K10+K12+K15+K16</f>
        <v>37636.400000000001</v>
      </c>
      <c r="L7" s="200">
        <f>L8+L10+L12+L15+L16</f>
        <v>37636.400000000001</v>
      </c>
      <c r="M7" s="202">
        <f>L7/K7</f>
        <v>1</v>
      </c>
      <c r="N7" s="200">
        <f>N8+N10+N12+N15+N16</f>
        <v>122136.29999999999</v>
      </c>
      <c r="O7" s="200">
        <f>O8+O10+O12+O15+O16</f>
        <v>122136.29999999999</v>
      </c>
      <c r="P7" s="202">
        <f>O7/N7</f>
        <v>1</v>
      </c>
      <c r="Q7" s="200">
        <f>Q8+Q10+Q12+Q15+Q16</f>
        <v>32020.1</v>
      </c>
      <c r="R7" s="200">
        <f>R8+R10+R12+R15+R16</f>
        <v>32020.1</v>
      </c>
      <c r="S7" s="202">
        <f>R7/Q7</f>
        <v>1</v>
      </c>
      <c r="T7" s="200">
        <f>T8+T10+T12+T15+T16</f>
        <v>42334.1</v>
      </c>
      <c r="U7" s="200">
        <f>U8+U10+U12+U15+U16</f>
        <v>42334.1</v>
      </c>
      <c r="V7" s="202">
        <f>U7/T7</f>
        <v>1</v>
      </c>
      <c r="W7" s="200">
        <f>W8+W10+W12+W15+W16</f>
        <v>80784.100000000006</v>
      </c>
      <c r="X7" s="200">
        <f>X8+X10+X12+X15+X16</f>
        <v>80784.100000000006</v>
      </c>
      <c r="Y7" s="202">
        <f>X7/W7</f>
        <v>1</v>
      </c>
      <c r="Z7" s="200">
        <f>Z8+Z10+Z12+Z15+Z16</f>
        <v>90588.4</v>
      </c>
      <c r="AA7" s="200">
        <f>AA8+AA10+AA12+AA15+AA16</f>
        <v>42975.4</v>
      </c>
      <c r="AB7" s="202">
        <f>AA7/Z7</f>
        <v>0.47440290368303228</v>
      </c>
      <c r="AC7" s="200">
        <f>AC8+AC10+AC12+AC15+AC16</f>
        <v>36530.5</v>
      </c>
      <c r="AD7" s="200">
        <f>AD8+AD10+AD12+AD15+AD16</f>
        <v>36530.199999999997</v>
      </c>
      <c r="AE7" s="202">
        <f>AD7/AC7</f>
        <v>0.99999178768426378</v>
      </c>
      <c r="AF7" s="200">
        <f>AF8+AF10+AF12+AF15+AF16</f>
        <v>178447</v>
      </c>
      <c r="AG7" s="200">
        <f>AG8+AG10+AG12+AG15+AG16</f>
        <v>178447</v>
      </c>
      <c r="AH7" s="202">
        <f>AG7/AF7*1</f>
        <v>1</v>
      </c>
      <c r="AI7" s="200">
        <f>AI8+AI10+AI12+AI15+AI16</f>
        <v>180073.10000000003</v>
      </c>
      <c r="AJ7" s="200">
        <f>AJ8+AJ10+AJ12+AJ15+AJ16</f>
        <v>36577.800000000003</v>
      </c>
      <c r="AK7" s="202">
        <f>AJ7/AI7*1</f>
        <v>0.20312750766216606</v>
      </c>
      <c r="AL7" s="200">
        <f>AL8+AL10+AL12+AL15+AL16</f>
        <v>91134.889999999985</v>
      </c>
      <c r="AM7" s="200">
        <f>AM8+AM10+AM12+AM15+AM16</f>
        <v>0</v>
      </c>
      <c r="AN7" s="201">
        <f>AM7/AL7</f>
        <v>0</v>
      </c>
      <c r="AO7" s="200">
        <f>AO8+AO10+AO12+AO15+AO16</f>
        <v>230751.7</v>
      </c>
      <c r="AP7" s="200">
        <f>AP8+AP10+AP12+AP15+AP16</f>
        <v>0</v>
      </c>
      <c r="AQ7" s="314">
        <f>AP7/AO7*100</f>
        <v>0</v>
      </c>
      <c r="AR7" s="421" t="s">
        <v>589</v>
      </c>
    </row>
    <row r="8" spans="1:44" s="285" customFormat="1" ht="222" customHeight="1">
      <c r="A8" s="761"/>
      <c r="B8" s="696"/>
      <c r="C8" s="696"/>
      <c r="D8" s="674" t="s">
        <v>37</v>
      </c>
      <c r="E8" s="728">
        <f t="shared" ref="E8:F16" si="0">H8+K8+N8+Q8+T8+W8+Z8+AC8+AF8+AI8+AL8+AO8</f>
        <v>4160.6000000000004</v>
      </c>
      <c r="F8" s="728">
        <f>I8+L8+O8+R8+U8+X8+AA8+AD8+AG8+AJ8+AM8+AP8</f>
        <v>3316.5</v>
      </c>
      <c r="G8" s="730">
        <f>F8/E8</f>
        <v>0.79712060760467229</v>
      </c>
      <c r="H8" s="682">
        <f>H424+H516</f>
        <v>0</v>
      </c>
      <c r="I8" s="682">
        <f>I424+I516</f>
        <v>0</v>
      </c>
      <c r="J8" s="684"/>
      <c r="K8" s="682">
        <f>K424+K516</f>
        <v>1040.0999999999999</v>
      </c>
      <c r="L8" s="682">
        <f>L424+L516</f>
        <v>1040.0999999999999</v>
      </c>
      <c r="M8" s="709">
        <f>L8/K8</f>
        <v>1</v>
      </c>
      <c r="N8" s="682">
        <f>N424+N516</f>
        <v>0</v>
      </c>
      <c r="O8" s="682">
        <f>O424+O516</f>
        <v>0</v>
      </c>
      <c r="P8" s="684"/>
      <c r="Q8" s="682">
        <f>Q424+Q516</f>
        <v>1098</v>
      </c>
      <c r="R8" s="682">
        <f>R424+R516</f>
        <v>1098</v>
      </c>
      <c r="S8" s="686">
        <v>1</v>
      </c>
      <c r="T8" s="682">
        <f>T424+T516</f>
        <v>0</v>
      </c>
      <c r="U8" s="682">
        <f>U424+U516</f>
        <v>0</v>
      </c>
      <c r="V8" s="684"/>
      <c r="W8" s="682">
        <f>W424+W516</f>
        <v>0</v>
      </c>
      <c r="X8" s="682">
        <f>X424+X516</f>
        <v>0</v>
      </c>
      <c r="Y8" s="735"/>
      <c r="Z8" s="682">
        <f>Z424+Z516</f>
        <v>2022.5</v>
      </c>
      <c r="AA8" s="682">
        <f>AA424+AA516</f>
        <v>1178.4000000000001</v>
      </c>
      <c r="AB8" s="727">
        <v>0</v>
      </c>
      <c r="AC8" s="682">
        <f>AC424+AC516</f>
        <v>0</v>
      </c>
      <c r="AD8" s="682">
        <f>AD424+AD516</f>
        <v>0</v>
      </c>
      <c r="AE8" s="737"/>
      <c r="AF8" s="682">
        <f>AF424+AF516</f>
        <v>0</v>
      </c>
      <c r="AG8" s="682">
        <f>AG424+AG516</f>
        <v>0</v>
      </c>
      <c r="AH8" s="735"/>
      <c r="AI8" s="682">
        <f>AI36+AI50+AI410</f>
        <v>0</v>
      </c>
      <c r="AJ8" s="682">
        <f>AJ424+AJ516</f>
        <v>0</v>
      </c>
      <c r="AK8" s="727">
        <v>0</v>
      </c>
      <c r="AL8" s="682">
        <f>AL424+AL516</f>
        <v>0</v>
      </c>
      <c r="AM8" s="682">
        <f>AM424+AM516</f>
        <v>0</v>
      </c>
      <c r="AN8" s="686"/>
      <c r="AO8" s="682">
        <f>AO424+AO516</f>
        <v>0</v>
      </c>
      <c r="AP8" s="682">
        <f>AP424+AP516</f>
        <v>0</v>
      </c>
      <c r="AQ8" s="727">
        <v>0</v>
      </c>
      <c r="AR8" s="719" t="s">
        <v>522</v>
      </c>
    </row>
    <row r="9" spans="1:44" s="285" customFormat="1" ht="60" customHeight="1">
      <c r="A9" s="761"/>
      <c r="B9" s="696"/>
      <c r="C9" s="696"/>
      <c r="D9" s="675"/>
      <c r="E9" s="729"/>
      <c r="F9" s="729"/>
      <c r="G9" s="731"/>
      <c r="H9" s="683"/>
      <c r="I9" s="683"/>
      <c r="J9" s="685"/>
      <c r="K9" s="683"/>
      <c r="L9" s="683"/>
      <c r="M9" s="723"/>
      <c r="N9" s="683"/>
      <c r="O9" s="683"/>
      <c r="P9" s="685"/>
      <c r="Q9" s="683"/>
      <c r="R9" s="683"/>
      <c r="S9" s="687"/>
      <c r="T9" s="683"/>
      <c r="U9" s="683"/>
      <c r="V9" s="685"/>
      <c r="W9" s="683"/>
      <c r="X9" s="683"/>
      <c r="Y9" s="736"/>
      <c r="Z9" s="683"/>
      <c r="AA9" s="683"/>
      <c r="AB9" s="723"/>
      <c r="AC9" s="683"/>
      <c r="AD9" s="683"/>
      <c r="AE9" s="736"/>
      <c r="AF9" s="683"/>
      <c r="AG9" s="683"/>
      <c r="AH9" s="736"/>
      <c r="AI9" s="683"/>
      <c r="AJ9" s="683"/>
      <c r="AK9" s="723"/>
      <c r="AL9" s="683"/>
      <c r="AM9" s="683"/>
      <c r="AN9" s="687"/>
      <c r="AO9" s="683"/>
      <c r="AP9" s="683"/>
      <c r="AQ9" s="723"/>
      <c r="AR9" s="732"/>
    </row>
    <row r="10" spans="1:44" s="285" customFormat="1" ht="409.6" customHeight="1">
      <c r="A10" s="761"/>
      <c r="B10" s="696"/>
      <c r="C10" s="696"/>
      <c r="D10" s="674" t="s">
        <v>2</v>
      </c>
      <c r="E10" s="728">
        <f t="shared" si="0"/>
        <v>193706.09</v>
      </c>
      <c r="F10" s="728">
        <f>I10+L10+O10+R10+U10+X10+AA10+AD10+AG10+AJ10+AM10+AP10</f>
        <v>147207</v>
      </c>
      <c r="G10" s="740">
        <f>F10/E10</f>
        <v>0.75995029376722234</v>
      </c>
      <c r="H10" s="682">
        <f>H425+H517</f>
        <v>12936.3</v>
      </c>
      <c r="I10" s="682">
        <f>I425+I517</f>
        <v>12936.3</v>
      </c>
      <c r="J10" s="709">
        <f>I10/H10</f>
        <v>1</v>
      </c>
      <c r="K10" s="682">
        <f>K425+K517</f>
        <v>14790.2</v>
      </c>
      <c r="L10" s="682">
        <f>L425+L517</f>
        <v>14790.2</v>
      </c>
      <c r="M10" s="709">
        <f>L10/K10</f>
        <v>1</v>
      </c>
      <c r="N10" s="682">
        <f>N425+N517</f>
        <v>13017.7</v>
      </c>
      <c r="O10" s="682">
        <f>O425+O517</f>
        <v>13017.7</v>
      </c>
      <c r="P10" s="709">
        <f t="shared" ref="P10:P12" si="1">O10/N10</f>
        <v>1</v>
      </c>
      <c r="Q10" s="682">
        <f>Q425+Q517</f>
        <v>14722.4</v>
      </c>
      <c r="R10" s="682">
        <f>R425+R517</f>
        <v>14722.4</v>
      </c>
      <c r="S10" s="709">
        <f t="shared" ref="S10:S12" si="2">R10/Q10</f>
        <v>1</v>
      </c>
      <c r="T10" s="682">
        <f>T425+T517</f>
        <v>17057.099999999999</v>
      </c>
      <c r="U10" s="682">
        <f>U425+U517</f>
        <v>17057.099999999999</v>
      </c>
      <c r="V10" s="709">
        <f t="shared" ref="V10:V12" si="3">U10/T10</f>
        <v>1</v>
      </c>
      <c r="W10" s="682">
        <f>W425+W517</f>
        <v>14802.1</v>
      </c>
      <c r="X10" s="682">
        <f>X425+X517</f>
        <v>14802.1</v>
      </c>
      <c r="Y10" s="709">
        <f t="shared" ref="Y10:Y12" si="4">X10/W10</f>
        <v>1</v>
      </c>
      <c r="Z10" s="682">
        <f>Z425+Z517</f>
        <v>15227.400000000001</v>
      </c>
      <c r="AA10" s="682">
        <f>AA425+AA517</f>
        <v>14850.300000000001</v>
      </c>
      <c r="AB10" s="709">
        <f t="shared" ref="AB10:AB12" si="5">AA10/Z10</f>
        <v>0.97523543086804043</v>
      </c>
      <c r="AC10" s="682">
        <f>AC425+AC517</f>
        <v>14736.099999999999</v>
      </c>
      <c r="AD10" s="682">
        <f>AD425+AD517</f>
        <v>14736.099999999999</v>
      </c>
      <c r="AE10" s="709">
        <f t="shared" ref="AE10:AE12" si="6">AD10/AC10</f>
        <v>1</v>
      </c>
      <c r="AF10" s="682">
        <f>AF425+AF517</f>
        <v>17539.3</v>
      </c>
      <c r="AG10" s="682">
        <f>AG425+AG517</f>
        <v>17539.3</v>
      </c>
      <c r="AH10" s="709">
        <f t="shared" ref="AH10:AH12" si="7">AG10/AF10</f>
        <v>1</v>
      </c>
      <c r="AI10" s="682">
        <f>AI425+AI517</f>
        <v>33167.199999999997</v>
      </c>
      <c r="AJ10" s="682">
        <f>AJ425+AJ517</f>
        <v>12755.5</v>
      </c>
      <c r="AK10" s="709">
        <f t="shared" ref="AK10:AK12" si="8">AJ10/AI10</f>
        <v>0.38458175546925882</v>
      </c>
      <c r="AL10" s="682">
        <f>AL425+AL517</f>
        <v>13441.09</v>
      </c>
      <c r="AM10" s="682">
        <f>AM425+AM517</f>
        <v>0</v>
      </c>
      <c r="AN10" s="709">
        <f t="shared" ref="AN10:AN12" si="9">AM10/AL10</f>
        <v>0</v>
      </c>
      <c r="AO10" s="682">
        <f>AO425+AO517</f>
        <v>12269.199999999999</v>
      </c>
      <c r="AP10" s="682">
        <f>AP425+AP517</f>
        <v>0</v>
      </c>
      <c r="AQ10" s="709">
        <f t="shared" ref="AQ10:AQ12" si="10">AP10/AO10</f>
        <v>0</v>
      </c>
      <c r="AR10" s="738" t="s">
        <v>590</v>
      </c>
    </row>
    <row r="11" spans="1:44" s="285" customFormat="1" ht="121.5" customHeight="1">
      <c r="A11" s="761"/>
      <c r="B11" s="696"/>
      <c r="C11" s="696"/>
      <c r="D11" s="675"/>
      <c r="E11" s="729"/>
      <c r="F11" s="729"/>
      <c r="G11" s="731"/>
      <c r="H11" s="683"/>
      <c r="I11" s="683"/>
      <c r="J11" s="723"/>
      <c r="K11" s="683"/>
      <c r="L11" s="683"/>
      <c r="M11" s="723"/>
      <c r="N11" s="683"/>
      <c r="O11" s="683"/>
      <c r="P11" s="723"/>
      <c r="Q11" s="683"/>
      <c r="R11" s="683"/>
      <c r="S11" s="723"/>
      <c r="T11" s="683"/>
      <c r="U11" s="683"/>
      <c r="V11" s="723"/>
      <c r="W11" s="683"/>
      <c r="X11" s="683"/>
      <c r="Y11" s="723"/>
      <c r="Z11" s="683"/>
      <c r="AA11" s="683"/>
      <c r="AB11" s="723"/>
      <c r="AC11" s="683"/>
      <c r="AD11" s="683"/>
      <c r="AE11" s="723"/>
      <c r="AF11" s="683"/>
      <c r="AG11" s="683"/>
      <c r="AH11" s="723"/>
      <c r="AI11" s="683"/>
      <c r="AJ11" s="683"/>
      <c r="AK11" s="723"/>
      <c r="AL11" s="683"/>
      <c r="AM11" s="683"/>
      <c r="AN11" s="723"/>
      <c r="AO11" s="683"/>
      <c r="AP11" s="683"/>
      <c r="AQ11" s="723"/>
      <c r="AR11" s="739"/>
    </row>
    <row r="12" spans="1:44" s="285" customFormat="1" ht="409.6" customHeight="1">
      <c r="A12" s="761"/>
      <c r="B12" s="696"/>
      <c r="C12" s="696"/>
      <c r="D12" s="674" t="s">
        <v>284</v>
      </c>
      <c r="E12" s="728">
        <f>H12+K12+N12+Q12+T12+W12+Z12+AC12+AF12+AI12+AL12+AO12</f>
        <v>954055.90000000014</v>
      </c>
      <c r="F12" s="728">
        <f>I12+L12+O12+R12+U12+X12+AA12+AD12+AG12+AJ12+AM12+AP12</f>
        <v>488403.89999999997</v>
      </c>
      <c r="G12" s="740">
        <f>F12/E12</f>
        <v>0.51192377721263493</v>
      </c>
      <c r="H12" s="682">
        <f t="shared" ref="H12:I12" si="11">H427+H518</f>
        <v>16549.7</v>
      </c>
      <c r="I12" s="682">
        <f t="shared" si="11"/>
        <v>16549.7</v>
      </c>
      <c r="J12" s="709">
        <f>I12/H12</f>
        <v>1</v>
      </c>
      <c r="K12" s="682">
        <f t="shared" ref="K12:L12" si="12">K427+K518</f>
        <v>21806.1</v>
      </c>
      <c r="L12" s="682">
        <f t="shared" si="12"/>
        <v>21806.1</v>
      </c>
      <c r="M12" s="709">
        <f>L12/K12</f>
        <v>1</v>
      </c>
      <c r="N12" s="682">
        <f t="shared" ref="N12:O12" si="13">N427+N518</f>
        <v>109118.59999999999</v>
      </c>
      <c r="O12" s="682">
        <f t="shared" si="13"/>
        <v>109118.59999999999</v>
      </c>
      <c r="P12" s="709">
        <f t="shared" si="1"/>
        <v>1</v>
      </c>
      <c r="Q12" s="682">
        <f t="shared" ref="Q12:R12" si="14">Q427+Q518</f>
        <v>16199.699999999999</v>
      </c>
      <c r="R12" s="682">
        <f t="shared" si="14"/>
        <v>16199.699999999999</v>
      </c>
      <c r="S12" s="709">
        <f t="shared" si="2"/>
        <v>1</v>
      </c>
      <c r="T12" s="682">
        <f t="shared" ref="T12:U12" si="15">T427+T518</f>
        <v>25277</v>
      </c>
      <c r="U12" s="682">
        <f t="shared" si="15"/>
        <v>25277</v>
      </c>
      <c r="V12" s="709">
        <f t="shared" si="3"/>
        <v>1</v>
      </c>
      <c r="W12" s="682">
        <f t="shared" ref="W12:X12" si="16">W427+W518</f>
        <v>65982</v>
      </c>
      <c r="X12" s="682">
        <f t="shared" si="16"/>
        <v>65982</v>
      </c>
      <c r="Y12" s="709">
        <f t="shared" si="4"/>
        <v>1</v>
      </c>
      <c r="Z12" s="682">
        <f t="shared" ref="Z12:AA12" si="17">Z427+Z518</f>
        <v>73338.5</v>
      </c>
      <c r="AA12" s="682">
        <f t="shared" si="17"/>
        <v>26946.7</v>
      </c>
      <c r="AB12" s="709">
        <f t="shared" si="5"/>
        <v>0.36742911294886044</v>
      </c>
      <c r="AC12" s="682">
        <f t="shared" ref="AC12:AD12" si="18">AC427+AC518</f>
        <v>21794.400000000001</v>
      </c>
      <c r="AD12" s="682">
        <f t="shared" si="18"/>
        <v>21794.100000000002</v>
      </c>
      <c r="AE12" s="709">
        <f t="shared" si="6"/>
        <v>0.99998623499614581</v>
      </c>
      <c r="AF12" s="682">
        <f t="shared" ref="AF12:AG12" si="19">AF427+AF518</f>
        <v>160907.70000000001</v>
      </c>
      <c r="AG12" s="682">
        <f t="shared" si="19"/>
        <v>160907.70000000001</v>
      </c>
      <c r="AH12" s="709">
        <f t="shared" si="7"/>
        <v>1</v>
      </c>
      <c r="AI12" s="682">
        <f>AI427+AI518</f>
        <v>146905.90000000002</v>
      </c>
      <c r="AJ12" s="682">
        <f>AJ427+AJ518</f>
        <v>23822.300000000003</v>
      </c>
      <c r="AK12" s="709">
        <f t="shared" si="8"/>
        <v>0.16216026721867535</v>
      </c>
      <c r="AL12" s="682">
        <f t="shared" ref="AL12:AM12" si="20">AL427+AL518</f>
        <v>77693.799999999988</v>
      </c>
      <c r="AM12" s="682">
        <f t="shared" si="20"/>
        <v>0</v>
      </c>
      <c r="AN12" s="709">
        <f t="shared" si="9"/>
        <v>0</v>
      </c>
      <c r="AO12" s="682">
        <f t="shared" ref="AO12:AP12" si="21">AO427+AO518</f>
        <v>218482.5</v>
      </c>
      <c r="AP12" s="682">
        <f t="shared" si="21"/>
        <v>0</v>
      </c>
      <c r="AQ12" s="709">
        <f t="shared" si="10"/>
        <v>0</v>
      </c>
      <c r="AR12" s="719" t="s">
        <v>591</v>
      </c>
    </row>
    <row r="13" spans="1:44" s="285" customFormat="1" ht="319.5" customHeight="1">
      <c r="A13" s="761"/>
      <c r="B13" s="696"/>
      <c r="C13" s="696"/>
      <c r="D13" s="733"/>
      <c r="E13" s="734"/>
      <c r="F13" s="734"/>
      <c r="G13" s="741"/>
      <c r="H13" s="708"/>
      <c r="I13" s="708"/>
      <c r="J13" s="710"/>
      <c r="K13" s="708"/>
      <c r="L13" s="708"/>
      <c r="M13" s="710"/>
      <c r="N13" s="708"/>
      <c r="O13" s="708"/>
      <c r="P13" s="710"/>
      <c r="Q13" s="708"/>
      <c r="R13" s="708"/>
      <c r="S13" s="710"/>
      <c r="T13" s="708"/>
      <c r="U13" s="708"/>
      <c r="V13" s="710"/>
      <c r="W13" s="708"/>
      <c r="X13" s="708"/>
      <c r="Y13" s="710"/>
      <c r="Z13" s="708"/>
      <c r="AA13" s="708"/>
      <c r="AB13" s="710"/>
      <c r="AC13" s="708"/>
      <c r="AD13" s="708"/>
      <c r="AE13" s="710"/>
      <c r="AF13" s="708"/>
      <c r="AG13" s="708"/>
      <c r="AH13" s="710"/>
      <c r="AI13" s="708"/>
      <c r="AJ13" s="708"/>
      <c r="AK13" s="710"/>
      <c r="AL13" s="708"/>
      <c r="AM13" s="708"/>
      <c r="AN13" s="710"/>
      <c r="AO13" s="708"/>
      <c r="AP13" s="708"/>
      <c r="AQ13" s="710"/>
      <c r="AR13" s="720"/>
    </row>
    <row r="14" spans="1:44" s="285" customFormat="1" ht="339.75" customHeight="1">
      <c r="A14" s="761"/>
      <c r="B14" s="696"/>
      <c r="C14" s="696"/>
      <c r="D14" s="305" t="s">
        <v>292</v>
      </c>
      <c r="E14" s="315">
        <f t="shared" si="0"/>
        <v>0</v>
      </c>
      <c r="F14" s="315">
        <f t="shared" si="0"/>
        <v>0</v>
      </c>
      <c r="G14" s="319"/>
      <c r="H14" s="205">
        <f t="shared" ref="H14:I16" si="22">H430+H519</f>
        <v>0</v>
      </c>
      <c r="I14" s="307">
        <f t="shared" si="22"/>
        <v>0</v>
      </c>
      <c r="J14" s="206"/>
      <c r="K14" s="205">
        <f t="shared" ref="K14:L16" si="23">K430+K519</f>
        <v>0</v>
      </c>
      <c r="L14" s="205">
        <f t="shared" si="23"/>
        <v>0</v>
      </c>
      <c r="M14" s="206"/>
      <c r="N14" s="205">
        <f t="shared" ref="N14:O16" si="24">N430+N519</f>
        <v>0</v>
      </c>
      <c r="O14" s="205">
        <f t="shared" si="24"/>
        <v>0</v>
      </c>
      <c r="P14" s="206"/>
      <c r="Q14" s="205">
        <f t="shared" ref="Q14:R16" si="25">Q430+Q519</f>
        <v>0</v>
      </c>
      <c r="R14" s="205">
        <f t="shared" si="25"/>
        <v>0</v>
      </c>
      <c r="S14" s="206"/>
      <c r="T14" s="205">
        <f t="shared" ref="T14:U16" si="26">T430+T519</f>
        <v>0</v>
      </c>
      <c r="U14" s="205">
        <f t="shared" si="26"/>
        <v>0</v>
      </c>
      <c r="V14" s="206"/>
      <c r="W14" s="205">
        <f t="shared" ref="W14:X16" si="27">W430+W519</f>
        <v>0</v>
      </c>
      <c r="X14" s="205">
        <f t="shared" si="27"/>
        <v>0</v>
      </c>
      <c r="Y14" s="206"/>
      <c r="Z14" s="205">
        <f t="shared" ref="Z14:AA16" si="28">Z430+Z519</f>
        <v>0</v>
      </c>
      <c r="AA14" s="205">
        <f t="shared" si="28"/>
        <v>0</v>
      </c>
      <c r="AB14" s="206"/>
      <c r="AC14" s="205">
        <f t="shared" ref="AC14:AD16" si="29">AC430+AC519</f>
        <v>0</v>
      </c>
      <c r="AD14" s="205">
        <f t="shared" si="29"/>
        <v>0</v>
      </c>
      <c r="AE14" s="206"/>
      <c r="AF14" s="205">
        <f t="shared" ref="AF14:AG16" si="30">AF430+AF519</f>
        <v>0</v>
      </c>
      <c r="AG14" s="205">
        <f t="shared" si="30"/>
        <v>0</v>
      </c>
      <c r="AH14" s="206"/>
      <c r="AI14" s="205">
        <f t="shared" ref="AI14:AJ16" si="31">AI430+AI519</f>
        <v>0</v>
      </c>
      <c r="AJ14" s="205">
        <f t="shared" si="31"/>
        <v>0</v>
      </c>
      <c r="AK14" s="320"/>
      <c r="AL14" s="205">
        <f t="shared" ref="AL14:AM16" si="32">AL430+AL519</f>
        <v>0</v>
      </c>
      <c r="AM14" s="205">
        <f t="shared" si="32"/>
        <v>0</v>
      </c>
      <c r="AN14" s="206"/>
      <c r="AO14" s="205"/>
      <c r="AP14" s="205">
        <f t="shared" ref="AP14:AP16" si="33">AP430+AP519</f>
        <v>0</v>
      </c>
      <c r="AQ14" s="206"/>
      <c r="AR14" s="321"/>
    </row>
    <row r="15" spans="1:44" s="285" customFormat="1" ht="114.75" customHeight="1">
      <c r="A15" s="761"/>
      <c r="B15" s="696"/>
      <c r="C15" s="696"/>
      <c r="D15" s="305" t="s">
        <v>285</v>
      </c>
      <c r="E15" s="315">
        <f t="shared" si="0"/>
        <v>0</v>
      </c>
      <c r="F15" s="315">
        <f t="shared" si="0"/>
        <v>0</v>
      </c>
      <c r="G15" s="322"/>
      <c r="H15" s="205">
        <f t="shared" si="22"/>
        <v>0</v>
      </c>
      <c r="I15" s="205">
        <f t="shared" si="22"/>
        <v>0</v>
      </c>
      <c r="J15" s="206"/>
      <c r="K15" s="205">
        <f t="shared" si="23"/>
        <v>0</v>
      </c>
      <c r="L15" s="205">
        <f t="shared" si="23"/>
        <v>0</v>
      </c>
      <c r="M15" s="206"/>
      <c r="N15" s="205">
        <f t="shared" si="24"/>
        <v>0</v>
      </c>
      <c r="O15" s="205">
        <f t="shared" si="24"/>
        <v>0</v>
      </c>
      <c r="P15" s="206"/>
      <c r="Q15" s="205">
        <f t="shared" si="25"/>
        <v>0</v>
      </c>
      <c r="R15" s="205">
        <f t="shared" si="25"/>
        <v>0</v>
      </c>
      <c r="S15" s="206"/>
      <c r="T15" s="205">
        <f t="shared" si="26"/>
        <v>0</v>
      </c>
      <c r="U15" s="205">
        <f t="shared" si="26"/>
        <v>0</v>
      </c>
      <c r="V15" s="206"/>
      <c r="W15" s="205">
        <f t="shared" si="27"/>
        <v>0</v>
      </c>
      <c r="X15" s="205">
        <f t="shared" si="27"/>
        <v>0</v>
      </c>
      <c r="Y15" s="206"/>
      <c r="Z15" s="205">
        <f t="shared" si="28"/>
        <v>0</v>
      </c>
      <c r="AA15" s="205">
        <f t="shared" si="28"/>
        <v>0</v>
      </c>
      <c r="AB15" s="206"/>
      <c r="AC15" s="205">
        <f t="shared" si="29"/>
        <v>0</v>
      </c>
      <c r="AD15" s="205">
        <f t="shared" si="29"/>
        <v>0</v>
      </c>
      <c r="AE15" s="206"/>
      <c r="AF15" s="205">
        <f t="shared" si="30"/>
        <v>0</v>
      </c>
      <c r="AG15" s="205">
        <f t="shared" si="30"/>
        <v>0</v>
      </c>
      <c r="AH15" s="206"/>
      <c r="AI15" s="205">
        <f t="shared" si="31"/>
        <v>0</v>
      </c>
      <c r="AJ15" s="205">
        <f t="shared" si="31"/>
        <v>0</v>
      </c>
      <c r="AK15" s="206"/>
      <c r="AL15" s="205">
        <f t="shared" si="32"/>
        <v>0</v>
      </c>
      <c r="AM15" s="205">
        <f t="shared" si="32"/>
        <v>0</v>
      </c>
      <c r="AN15" s="206"/>
      <c r="AO15" s="205"/>
      <c r="AP15" s="205">
        <f t="shared" si="33"/>
        <v>0</v>
      </c>
      <c r="AQ15" s="206"/>
      <c r="AR15" s="321"/>
    </row>
    <row r="16" spans="1:44" s="285" customFormat="1" ht="137.25" customHeight="1" thickBot="1">
      <c r="A16" s="762"/>
      <c r="B16" s="715"/>
      <c r="C16" s="715"/>
      <c r="D16" s="323" t="s">
        <v>43</v>
      </c>
      <c r="E16" s="324">
        <f t="shared" si="0"/>
        <v>0</v>
      </c>
      <c r="F16" s="324">
        <f t="shared" si="0"/>
        <v>0</v>
      </c>
      <c r="G16" s="325"/>
      <c r="H16" s="210">
        <f t="shared" si="22"/>
        <v>0</v>
      </c>
      <c r="I16" s="210">
        <f t="shared" si="22"/>
        <v>0</v>
      </c>
      <c r="J16" s="209"/>
      <c r="K16" s="210">
        <f t="shared" si="23"/>
        <v>0</v>
      </c>
      <c r="L16" s="210">
        <f t="shared" si="23"/>
        <v>0</v>
      </c>
      <c r="M16" s="209"/>
      <c r="N16" s="210">
        <f t="shared" si="24"/>
        <v>0</v>
      </c>
      <c r="O16" s="210">
        <f t="shared" si="24"/>
        <v>0</v>
      </c>
      <c r="P16" s="209"/>
      <c r="Q16" s="210">
        <f t="shared" si="25"/>
        <v>0</v>
      </c>
      <c r="R16" s="210">
        <f t="shared" si="25"/>
        <v>0</v>
      </c>
      <c r="S16" s="209"/>
      <c r="T16" s="210">
        <f t="shared" si="26"/>
        <v>0</v>
      </c>
      <c r="U16" s="210">
        <f t="shared" si="26"/>
        <v>0</v>
      </c>
      <c r="V16" s="209"/>
      <c r="W16" s="210">
        <f t="shared" si="27"/>
        <v>0</v>
      </c>
      <c r="X16" s="210">
        <f t="shared" si="27"/>
        <v>0</v>
      </c>
      <c r="Y16" s="209"/>
      <c r="Z16" s="210">
        <f t="shared" si="28"/>
        <v>0</v>
      </c>
      <c r="AA16" s="210">
        <f t="shared" si="28"/>
        <v>0</v>
      </c>
      <c r="AB16" s="209"/>
      <c r="AC16" s="210">
        <f t="shared" si="29"/>
        <v>0</v>
      </c>
      <c r="AD16" s="210">
        <f t="shared" si="29"/>
        <v>0</v>
      </c>
      <c r="AE16" s="209"/>
      <c r="AF16" s="210">
        <f t="shared" si="30"/>
        <v>0</v>
      </c>
      <c r="AG16" s="210">
        <f t="shared" si="30"/>
        <v>0</v>
      </c>
      <c r="AH16" s="209"/>
      <c r="AI16" s="210">
        <f t="shared" si="31"/>
        <v>0</v>
      </c>
      <c r="AJ16" s="210">
        <f t="shared" si="31"/>
        <v>0</v>
      </c>
      <c r="AK16" s="209"/>
      <c r="AL16" s="210">
        <f t="shared" si="32"/>
        <v>0</v>
      </c>
      <c r="AM16" s="210">
        <f t="shared" si="32"/>
        <v>0</v>
      </c>
      <c r="AN16" s="209"/>
      <c r="AO16" s="210"/>
      <c r="AP16" s="210">
        <f t="shared" si="33"/>
        <v>0</v>
      </c>
      <c r="AQ16" s="209"/>
      <c r="AR16" s="326"/>
    </row>
    <row r="17" spans="1:44" s="285" customFormat="1" ht="33" customHeight="1" thickBot="1">
      <c r="A17" s="844" t="s">
        <v>36</v>
      </c>
      <c r="B17" s="844"/>
      <c r="C17" s="844"/>
      <c r="D17" s="844"/>
      <c r="E17" s="844"/>
      <c r="F17" s="844"/>
      <c r="G17" s="844"/>
      <c r="H17" s="844"/>
      <c r="I17" s="844"/>
      <c r="J17" s="844"/>
      <c r="K17" s="844"/>
      <c r="L17" s="844"/>
      <c r="M17" s="844"/>
      <c r="N17" s="844"/>
      <c r="O17" s="844"/>
      <c r="P17" s="844"/>
      <c r="Q17" s="844"/>
      <c r="R17" s="844"/>
      <c r="S17" s="844"/>
      <c r="T17" s="844"/>
      <c r="U17" s="844"/>
      <c r="V17" s="844"/>
      <c r="W17" s="844"/>
      <c r="X17" s="844"/>
      <c r="Y17" s="844"/>
      <c r="Z17" s="844"/>
      <c r="AA17" s="844"/>
      <c r="AB17" s="844"/>
      <c r="AC17" s="844"/>
      <c r="AD17" s="844"/>
      <c r="AE17" s="844"/>
      <c r="AF17" s="844"/>
      <c r="AG17" s="844"/>
      <c r="AH17" s="844"/>
      <c r="AI17" s="844"/>
      <c r="AJ17" s="844"/>
      <c r="AK17" s="844"/>
      <c r="AL17" s="844"/>
      <c r="AM17" s="844"/>
      <c r="AN17" s="844"/>
      <c r="AO17" s="844"/>
      <c r="AP17" s="844"/>
      <c r="AQ17" s="844"/>
      <c r="AR17" s="844"/>
    </row>
    <row r="18" spans="1:44" s="285" customFormat="1" ht="45" customHeight="1">
      <c r="A18" s="845" t="s">
        <v>290</v>
      </c>
      <c r="B18" s="846"/>
      <c r="C18" s="846"/>
      <c r="D18" s="280" t="s">
        <v>41</v>
      </c>
      <c r="E18" s="212"/>
      <c r="F18" s="212"/>
      <c r="G18" s="213"/>
      <c r="H18" s="212"/>
      <c r="I18" s="212"/>
      <c r="J18" s="213"/>
      <c r="K18" s="212"/>
      <c r="L18" s="212"/>
      <c r="M18" s="213"/>
      <c r="N18" s="212"/>
      <c r="O18" s="212"/>
      <c r="P18" s="213"/>
      <c r="Q18" s="212"/>
      <c r="R18" s="212"/>
      <c r="S18" s="213"/>
      <c r="T18" s="212"/>
      <c r="U18" s="212"/>
      <c r="V18" s="213"/>
      <c r="W18" s="212"/>
      <c r="X18" s="212"/>
      <c r="Y18" s="213"/>
      <c r="Z18" s="212"/>
      <c r="AA18" s="213"/>
      <c r="AB18" s="213"/>
      <c r="AC18" s="212"/>
      <c r="AD18" s="213"/>
      <c r="AE18" s="213"/>
      <c r="AF18" s="212"/>
      <c r="AG18" s="213"/>
      <c r="AH18" s="213"/>
      <c r="AI18" s="212"/>
      <c r="AJ18" s="213"/>
      <c r="AK18" s="213"/>
      <c r="AL18" s="212"/>
      <c r="AM18" s="213"/>
      <c r="AN18" s="213"/>
      <c r="AO18" s="212"/>
      <c r="AP18" s="213"/>
      <c r="AQ18" s="213"/>
      <c r="AR18" s="327"/>
    </row>
    <row r="19" spans="1:44" s="285" customFormat="1" ht="101.25" customHeight="1">
      <c r="A19" s="847"/>
      <c r="B19" s="818"/>
      <c r="C19" s="818"/>
      <c r="D19" s="306" t="s">
        <v>37</v>
      </c>
      <c r="E19" s="328"/>
      <c r="F19" s="328"/>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329"/>
    </row>
    <row r="20" spans="1:44" s="285" customFormat="1" ht="158.25" customHeight="1">
      <c r="A20" s="847"/>
      <c r="B20" s="818"/>
      <c r="C20" s="818"/>
      <c r="D20" s="306" t="s">
        <v>2</v>
      </c>
      <c r="E20" s="205"/>
      <c r="F20" s="205"/>
      <c r="G20" s="206"/>
      <c r="H20" s="205"/>
      <c r="I20" s="205"/>
      <c r="J20" s="206"/>
      <c r="K20" s="205"/>
      <c r="L20" s="205"/>
      <c r="M20" s="206"/>
      <c r="N20" s="205"/>
      <c r="O20" s="205"/>
      <c r="P20" s="206"/>
      <c r="Q20" s="205"/>
      <c r="R20" s="205"/>
      <c r="S20" s="206"/>
      <c r="T20" s="205"/>
      <c r="U20" s="205"/>
      <c r="V20" s="206"/>
      <c r="W20" s="205"/>
      <c r="X20" s="205"/>
      <c r="Y20" s="206"/>
      <c r="Z20" s="205"/>
      <c r="AA20" s="206"/>
      <c r="AB20" s="206"/>
      <c r="AC20" s="205"/>
      <c r="AD20" s="206"/>
      <c r="AE20" s="206"/>
      <c r="AF20" s="205"/>
      <c r="AG20" s="206"/>
      <c r="AH20" s="206"/>
      <c r="AI20" s="205"/>
      <c r="AJ20" s="206"/>
      <c r="AK20" s="206"/>
      <c r="AL20" s="205"/>
      <c r="AM20" s="206"/>
      <c r="AN20" s="206"/>
      <c r="AO20" s="205"/>
      <c r="AP20" s="206"/>
      <c r="AQ20" s="206"/>
      <c r="AR20" s="329"/>
    </row>
    <row r="21" spans="1:44" s="285" customFormat="1" ht="75" customHeight="1">
      <c r="A21" s="847"/>
      <c r="B21" s="818"/>
      <c r="C21" s="818"/>
      <c r="D21" s="305" t="s">
        <v>284</v>
      </c>
      <c r="E21" s="205"/>
      <c r="F21" s="205"/>
      <c r="G21" s="206"/>
      <c r="H21" s="205"/>
      <c r="I21" s="205"/>
      <c r="J21" s="206"/>
      <c r="K21" s="205"/>
      <c r="L21" s="205"/>
      <c r="M21" s="206"/>
      <c r="N21" s="205"/>
      <c r="O21" s="205"/>
      <c r="P21" s="206"/>
      <c r="Q21" s="205"/>
      <c r="R21" s="205"/>
      <c r="S21" s="206"/>
      <c r="T21" s="205"/>
      <c r="U21" s="205"/>
      <c r="V21" s="206"/>
      <c r="W21" s="205"/>
      <c r="X21" s="205"/>
      <c r="Y21" s="206"/>
      <c r="Z21" s="205"/>
      <c r="AA21" s="206"/>
      <c r="AB21" s="206"/>
      <c r="AC21" s="205"/>
      <c r="AD21" s="206"/>
      <c r="AE21" s="206"/>
      <c r="AF21" s="205"/>
      <c r="AG21" s="206"/>
      <c r="AH21" s="206"/>
      <c r="AI21" s="205"/>
      <c r="AJ21" s="206"/>
      <c r="AK21" s="206"/>
      <c r="AL21" s="205"/>
      <c r="AM21" s="206"/>
      <c r="AN21" s="206"/>
      <c r="AO21" s="205"/>
      <c r="AP21" s="206"/>
      <c r="AQ21" s="206"/>
      <c r="AR21" s="329"/>
    </row>
    <row r="22" spans="1:44" s="285" customFormat="1" ht="375" customHeight="1">
      <c r="A22" s="847"/>
      <c r="B22" s="818"/>
      <c r="C22" s="818"/>
      <c r="D22" s="305" t="s">
        <v>292</v>
      </c>
      <c r="E22" s="205"/>
      <c r="F22" s="205"/>
      <c r="G22" s="206"/>
      <c r="H22" s="205"/>
      <c r="I22" s="205"/>
      <c r="J22" s="206"/>
      <c r="K22" s="205"/>
      <c r="L22" s="205"/>
      <c r="M22" s="206"/>
      <c r="N22" s="205"/>
      <c r="O22" s="205"/>
      <c r="P22" s="206"/>
      <c r="Q22" s="205"/>
      <c r="R22" s="205"/>
      <c r="S22" s="206"/>
      <c r="T22" s="205"/>
      <c r="U22" s="205"/>
      <c r="V22" s="206"/>
      <c r="W22" s="205"/>
      <c r="X22" s="205"/>
      <c r="Y22" s="206"/>
      <c r="Z22" s="205"/>
      <c r="AA22" s="206"/>
      <c r="AB22" s="206"/>
      <c r="AC22" s="205"/>
      <c r="AD22" s="206"/>
      <c r="AE22" s="206"/>
      <c r="AF22" s="205"/>
      <c r="AG22" s="206"/>
      <c r="AH22" s="206"/>
      <c r="AI22" s="205"/>
      <c r="AJ22" s="206"/>
      <c r="AK22" s="206"/>
      <c r="AL22" s="205"/>
      <c r="AM22" s="206"/>
      <c r="AN22" s="206"/>
      <c r="AO22" s="205"/>
      <c r="AP22" s="206"/>
      <c r="AQ22" s="206"/>
      <c r="AR22" s="329"/>
    </row>
    <row r="23" spans="1:44" s="285" customFormat="1" ht="75.75" customHeight="1">
      <c r="A23" s="847"/>
      <c r="B23" s="818"/>
      <c r="C23" s="818"/>
      <c r="D23" s="305" t="s">
        <v>285</v>
      </c>
      <c r="E23" s="205"/>
      <c r="F23" s="205"/>
      <c r="G23" s="206"/>
      <c r="H23" s="205"/>
      <c r="I23" s="205"/>
      <c r="J23" s="206"/>
      <c r="K23" s="205"/>
      <c r="L23" s="205"/>
      <c r="M23" s="206"/>
      <c r="N23" s="205"/>
      <c r="O23" s="205"/>
      <c r="P23" s="206"/>
      <c r="Q23" s="205"/>
      <c r="R23" s="205"/>
      <c r="S23" s="206"/>
      <c r="T23" s="205"/>
      <c r="U23" s="205"/>
      <c r="V23" s="206"/>
      <c r="W23" s="205"/>
      <c r="X23" s="205"/>
      <c r="Y23" s="206"/>
      <c r="Z23" s="205"/>
      <c r="AA23" s="206"/>
      <c r="AB23" s="206"/>
      <c r="AC23" s="205"/>
      <c r="AD23" s="206"/>
      <c r="AE23" s="206"/>
      <c r="AF23" s="205"/>
      <c r="AG23" s="206"/>
      <c r="AH23" s="206"/>
      <c r="AI23" s="205"/>
      <c r="AJ23" s="206"/>
      <c r="AK23" s="206"/>
      <c r="AL23" s="205"/>
      <c r="AM23" s="206"/>
      <c r="AN23" s="206"/>
      <c r="AO23" s="205"/>
      <c r="AP23" s="206"/>
      <c r="AQ23" s="206"/>
      <c r="AR23" s="329"/>
    </row>
    <row r="24" spans="1:44" s="285" customFormat="1" ht="179.25" customHeight="1" thickBot="1">
      <c r="A24" s="848"/>
      <c r="B24" s="849"/>
      <c r="C24" s="849"/>
      <c r="D24" s="282" t="s">
        <v>43</v>
      </c>
      <c r="E24" s="330"/>
      <c r="F24" s="33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331"/>
    </row>
    <row r="25" spans="1:44" s="285" customFormat="1" ht="43.5" customHeight="1" thickBot="1">
      <c r="A25" s="833" t="s">
        <v>291</v>
      </c>
      <c r="B25" s="834"/>
      <c r="C25" s="835"/>
      <c r="D25" s="280" t="s">
        <v>41</v>
      </c>
      <c r="E25" s="311">
        <f>H25+K25+N25+Q25+T25+W25+Z25+AC25+AF25+AI25+AL25+AO25</f>
        <v>1151922.5900000001</v>
      </c>
      <c r="F25" s="311">
        <f>F26+F27+F28+F30+F31</f>
        <v>638927.39999999991</v>
      </c>
      <c r="G25" s="316">
        <f>F25/E25</f>
        <v>0.55466175031778819</v>
      </c>
      <c r="H25" s="200">
        <f>H26+H27+H28+H30+H31</f>
        <v>29486</v>
      </c>
      <c r="I25" s="200">
        <f>I26+I27+I28+I30+I31</f>
        <v>29486</v>
      </c>
      <c r="J25" s="201">
        <f>I25/H25</f>
        <v>1</v>
      </c>
      <c r="K25" s="200">
        <f>K26+K27+K28+K30+K31</f>
        <v>37636.400000000001</v>
      </c>
      <c r="L25" s="200">
        <f>L26+L27+L28+L30+L31</f>
        <v>37636.400000000001</v>
      </c>
      <c r="M25" s="201">
        <f>L25/K25</f>
        <v>1</v>
      </c>
      <c r="N25" s="200">
        <f>N26+N27+N28+N30+N31</f>
        <v>122136.29999999999</v>
      </c>
      <c r="O25" s="200">
        <f>O26+O27+O28+O30+O31</f>
        <v>122136.29999999999</v>
      </c>
      <c r="P25" s="201">
        <f>O25/N25</f>
        <v>1</v>
      </c>
      <c r="Q25" s="200">
        <f>Q26+Q27+Q28+Q30+Q31</f>
        <v>32020.1</v>
      </c>
      <c r="R25" s="200">
        <f>R26+R27+R28+R30+R31</f>
        <v>32020.1</v>
      </c>
      <c r="S25" s="201">
        <f>R25/Q25</f>
        <v>1</v>
      </c>
      <c r="T25" s="200">
        <f t="shared" ref="T25:AI25" si="34">T26+T27+T28+T30+T31</f>
        <v>42334.1</v>
      </c>
      <c r="U25" s="200">
        <f t="shared" si="34"/>
        <v>42334.1</v>
      </c>
      <c r="V25" s="201">
        <f>U25/T25</f>
        <v>1</v>
      </c>
      <c r="W25" s="200">
        <f t="shared" si="34"/>
        <v>80784.100000000006</v>
      </c>
      <c r="X25" s="200">
        <f t="shared" si="34"/>
        <v>80784.100000000006</v>
      </c>
      <c r="Y25" s="200">
        <f t="shared" si="34"/>
        <v>2</v>
      </c>
      <c r="Z25" s="200">
        <f t="shared" si="34"/>
        <v>90588.4</v>
      </c>
      <c r="AA25" s="200">
        <f t="shared" si="34"/>
        <v>1178.4000000000001</v>
      </c>
      <c r="AB25" s="201">
        <f>AB7</f>
        <v>0.47440290368303228</v>
      </c>
      <c r="AC25" s="200">
        <f t="shared" si="34"/>
        <v>36530.5</v>
      </c>
      <c r="AD25" s="200">
        <f t="shared" si="34"/>
        <v>36530.199999999997</v>
      </c>
      <c r="AE25" s="201">
        <v>0</v>
      </c>
      <c r="AF25" s="200">
        <f t="shared" si="34"/>
        <v>178447</v>
      </c>
      <c r="AG25" s="200">
        <f t="shared" si="34"/>
        <v>178447</v>
      </c>
      <c r="AH25" s="202">
        <v>0</v>
      </c>
      <c r="AI25" s="200">
        <f t="shared" si="34"/>
        <v>180073.10000000003</v>
      </c>
      <c r="AJ25" s="200">
        <f>AJ26+AJ27+AJ28</f>
        <v>36577.800000000003</v>
      </c>
      <c r="AK25" s="202">
        <f t="shared" ref="AK25" si="35">AJ25/AI25</f>
        <v>0.20312750766216606</v>
      </c>
      <c r="AL25" s="200">
        <f>AL26+AL27+AL28+AL30+AL31</f>
        <v>91134.889999999985</v>
      </c>
      <c r="AM25" s="200">
        <f>AM26+AM27+AM28+AM30+AM31</f>
        <v>0</v>
      </c>
      <c r="AN25" s="202">
        <f t="shared" ref="AN25" si="36">AM25/AL25</f>
        <v>0</v>
      </c>
      <c r="AO25" s="200">
        <f>AO26+AO27+AO28+AO30+AO31</f>
        <v>230751.7</v>
      </c>
      <c r="AP25" s="200">
        <f>AP26+AP27+AP28+AP30+AP31</f>
        <v>0</v>
      </c>
      <c r="AQ25" s="201">
        <f t="shared" ref="AQ25" si="37">AP25/AO25</f>
        <v>0</v>
      </c>
      <c r="AR25" s="332"/>
    </row>
    <row r="26" spans="1:44" s="285" customFormat="1" ht="99.75" customHeight="1">
      <c r="A26" s="836"/>
      <c r="B26" s="837"/>
      <c r="C26" s="838"/>
      <c r="D26" s="306" t="s">
        <v>37</v>
      </c>
      <c r="E26" s="315">
        <f>H26+K26+N26+Q26+T26+W26+Z26+AC26+AF26+AI26+AL26+AO26</f>
        <v>4160.6000000000004</v>
      </c>
      <c r="F26" s="315">
        <f t="shared" ref="F26:AG26" si="38">F8</f>
        <v>3316.5</v>
      </c>
      <c r="G26" s="312">
        <f t="shared" ref="G26:G28" si="39">F26/E26</f>
        <v>0.79712060760467229</v>
      </c>
      <c r="H26" s="333">
        <f t="shared" si="38"/>
        <v>0</v>
      </c>
      <c r="I26" s="333">
        <f t="shared" si="38"/>
        <v>0</v>
      </c>
      <c r="J26" s="333">
        <f t="shared" si="38"/>
        <v>0</v>
      </c>
      <c r="K26" s="308">
        <f t="shared" si="38"/>
        <v>1040.0999999999999</v>
      </c>
      <c r="L26" s="308">
        <f t="shared" si="38"/>
        <v>1040.0999999999999</v>
      </c>
      <c r="M26" s="201">
        <f>L26/K26</f>
        <v>1</v>
      </c>
      <c r="N26" s="333">
        <f t="shared" si="38"/>
        <v>0</v>
      </c>
      <c r="O26" s="333">
        <f t="shared" si="38"/>
        <v>0</v>
      </c>
      <c r="P26" s="201"/>
      <c r="Q26" s="525">
        <f t="shared" si="38"/>
        <v>1098</v>
      </c>
      <c r="R26" s="525">
        <f t="shared" si="38"/>
        <v>1098</v>
      </c>
      <c r="S26" s="201">
        <f>R26/Q26</f>
        <v>1</v>
      </c>
      <c r="T26" s="333">
        <f t="shared" si="38"/>
        <v>0</v>
      </c>
      <c r="U26" s="333">
        <f t="shared" si="38"/>
        <v>0</v>
      </c>
      <c r="V26" s="201" t="e">
        <f>U26/T26</f>
        <v>#DIV/0!</v>
      </c>
      <c r="W26" s="333">
        <f t="shared" si="38"/>
        <v>0</v>
      </c>
      <c r="X26" s="333">
        <f t="shared" si="38"/>
        <v>0</v>
      </c>
      <c r="Y26" s="333">
        <v>0</v>
      </c>
      <c r="Z26" s="307">
        <f t="shared" si="38"/>
        <v>2022.5</v>
      </c>
      <c r="AA26" s="307">
        <f t="shared" si="38"/>
        <v>1178.4000000000001</v>
      </c>
      <c r="AB26" s="201">
        <v>0</v>
      </c>
      <c r="AC26" s="333">
        <f t="shared" si="38"/>
        <v>0</v>
      </c>
      <c r="AD26" s="333"/>
      <c r="AE26" s="201">
        <v>0</v>
      </c>
      <c r="AF26" s="333">
        <f t="shared" si="38"/>
        <v>0</v>
      </c>
      <c r="AG26" s="333">
        <f t="shared" si="38"/>
        <v>0</v>
      </c>
      <c r="AH26" s="201">
        <v>0</v>
      </c>
      <c r="AI26" s="307">
        <f>AI8</f>
        <v>0</v>
      </c>
      <c r="AJ26" s="307">
        <f>AJ8</f>
        <v>0</v>
      </c>
      <c r="AK26" s="201">
        <v>0</v>
      </c>
      <c r="AL26" s="307">
        <f t="shared" ref="AL26:AM26" si="40">AL8</f>
        <v>0</v>
      </c>
      <c r="AM26" s="307">
        <f t="shared" si="40"/>
        <v>0</v>
      </c>
      <c r="AN26" s="202">
        <v>0</v>
      </c>
      <c r="AO26" s="307">
        <f t="shared" ref="AO26:AP26" si="41">AO8</f>
        <v>0</v>
      </c>
      <c r="AP26" s="307">
        <f t="shared" si="41"/>
        <v>0</v>
      </c>
      <c r="AQ26" s="202">
        <v>0</v>
      </c>
      <c r="AR26" s="334"/>
    </row>
    <row r="27" spans="1:44" s="285" customFormat="1" ht="111.75" customHeight="1">
      <c r="A27" s="836"/>
      <c r="B27" s="837"/>
      <c r="C27" s="838"/>
      <c r="D27" s="306" t="s">
        <v>2</v>
      </c>
      <c r="E27" s="315">
        <f t="shared" ref="E27:E28" si="42">H27+K27+N27+Q27+T27+W27+Z27+AC27+AF27+AI27+AL27+AO27</f>
        <v>193706.09</v>
      </c>
      <c r="F27" s="315">
        <f>F10</f>
        <v>147207</v>
      </c>
      <c r="G27" s="312">
        <f t="shared" si="39"/>
        <v>0.75995029376722234</v>
      </c>
      <c r="H27" s="307">
        <f t="shared" ref="H27" si="43">H10</f>
        <v>12936.3</v>
      </c>
      <c r="I27" s="307">
        <f>I10</f>
        <v>12936.3</v>
      </c>
      <c r="J27" s="201">
        <f>I27/H27</f>
        <v>1</v>
      </c>
      <c r="K27" s="307">
        <f t="shared" ref="K27:L27" si="44">K10</f>
        <v>14790.2</v>
      </c>
      <c r="L27" s="307">
        <f t="shared" si="44"/>
        <v>14790.2</v>
      </c>
      <c r="M27" s="201">
        <f>L27/K27</f>
        <v>1</v>
      </c>
      <c r="N27" s="307">
        <f>N10</f>
        <v>13017.7</v>
      </c>
      <c r="O27" s="307">
        <f>O10</f>
        <v>13017.7</v>
      </c>
      <c r="P27" s="201">
        <f>O27/N27</f>
        <v>1</v>
      </c>
      <c r="Q27" s="525">
        <f t="shared" ref="Q27:R27" si="45">Q10</f>
        <v>14722.4</v>
      </c>
      <c r="R27" s="525">
        <f t="shared" si="45"/>
        <v>14722.4</v>
      </c>
      <c r="S27" s="201">
        <f>R27/Q27</f>
        <v>1</v>
      </c>
      <c r="T27" s="307">
        <f t="shared" ref="T27:AM27" si="46">T10</f>
        <v>17057.099999999999</v>
      </c>
      <c r="U27" s="307">
        <f>U10</f>
        <v>17057.099999999999</v>
      </c>
      <c r="V27" s="201">
        <f t="shared" si="46"/>
        <v>1</v>
      </c>
      <c r="W27" s="307">
        <f t="shared" si="46"/>
        <v>14802.1</v>
      </c>
      <c r="X27" s="307">
        <f t="shared" si="46"/>
        <v>14802.1</v>
      </c>
      <c r="Y27" s="201">
        <f t="shared" si="46"/>
        <v>1</v>
      </c>
      <c r="Z27" s="307">
        <f t="shared" si="46"/>
        <v>15227.400000000001</v>
      </c>
      <c r="AA27" s="307">
        <f>Z443+AA532</f>
        <v>0</v>
      </c>
      <c r="AB27" s="201">
        <f t="shared" si="46"/>
        <v>0.97523543086804043</v>
      </c>
      <c r="AC27" s="307">
        <f t="shared" si="46"/>
        <v>14736.099999999999</v>
      </c>
      <c r="AD27" s="307">
        <f t="shared" si="46"/>
        <v>14736.099999999999</v>
      </c>
      <c r="AE27" s="201">
        <f t="shared" si="46"/>
        <v>1</v>
      </c>
      <c r="AF27" s="607">
        <f t="shared" si="46"/>
        <v>17539.3</v>
      </c>
      <c r="AG27" s="607">
        <f t="shared" si="46"/>
        <v>17539.3</v>
      </c>
      <c r="AH27" s="201">
        <f t="shared" si="46"/>
        <v>1</v>
      </c>
      <c r="AI27" s="307">
        <f t="shared" si="46"/>
        <v>33167.199999999997</v>
      </c>
      <c r="AJ27" s="307">
        <f>AJ10</f>
        <v>12755.5</v>
      </c>
      <c r="AK27" s="201">
        <f t="shared" ref="AK27:AK28" si="47">AJ27/AI27</f>
        <v>0.38458175546925882</v>
      </c>
      <c r="AL27" s="307">
        <f t="shared" si="46"/>
        <v>13441.09</v>
      </c>
      <c r="AM27" s="307">
        <f t="shared" si="46"/>
        <v>0</v>
      </c>
      <c r="AN27" s="201">
        <f t="shared" ref="AN27:AN28" si="48">AM27/AL27</f>
        <v>0</v>
      </c>
      <c r="AO27" s="307">
        <f t="shared" ref="AO27:AP27" si="49">AO10</f>
        <v>12269.199999999999</v>
      </c>
      <c r="AP27" s="307">
        <f t="shared" si="49"/>
        <v>0</v>
      </c>
      <c r="AQ27" s="201">
        <f t="shared" ref="AQ27:AQ28" si="50">AP27/AO27</f>
        <v>0</v>
      </c>
      <c r="AR27" s="335"/>
    </row>
    <row r="28" spans="1:44" s="285" customFormat="1" ht="75.75" customHeight="1">
      <c r="A28" s="836"/>
      <c r="B28" s="837"/>
      <c r="C28" s="838"/>
      <c r="D28" s="336" t="s">
        <v>284</v>
      </c>
      <c r="E28" s="337">
        <f t="shared" si="42"/>
        <v>954055.90000000014</v>
      </c>
      <c r="F28" s="337">
        <f>F12</f>
        <v>488403.89999999997</v>
      </c>
      <c r="G28" s="443">
        <f t="shared" si="39"/>
        <v>0.51192377721263493</v>
      </c>
      <c r="H28" s="307">
        <f t="shared" ref="H28" si="51">H12</f>
        <v>16549.7</v>
      </c>
      <c r="I28" s="307">
        <f>I12</f>
        <v>16549.7</v>
      </c>
      <c r="J28" s="201">
        <f>I28/H28</f>
        <v>1</v>
      </c>
      <c r="K28" s="307">
        <f t="shared" ref="K28:L28" si="52">K12</f>
        <v>21806.1</v>
      </c>
      <c r="L28" s="307">
        <f t="shared" si="52"/>
        <v>21806.1</v>
      </c>
      <c r="M28" s="201">
        <f>L28/K28</f>
        <v>1</v>
      </c>
      <c r="N28" s="307">
        <f>N12</f>
        <v>109118.59999999999</v>
      </c>
      <c r="O28" s="307">
        <f>O12</f>
        <v>109118.59999999999</v>
      </c>
      <c r="P28" s="201">
        <f>O28/N28</f>
        <v>1</v>
      </c>
      <c r="Q28" s="525">
        <f t="shared" ref="Q28:R28" si="53">Q12</f>
        <v>16199.699999999999</v>
      </c>
      <c r="R28" s="525">
        <f t="shared" si="53"/>
        <v>16199.699999999999</v>
      </c>
      <c r="S28" s="201">
        <f t="shared" ref="S28:AM28" si="54">S12</f>
        <v>1</v>
      </c>
      <c r="T28" s="307">
        <f t="shared" si="54"/>
        <v>25277</v>
      </c>
      <c r="U28" s="307">
        <f>U12</f>
        <v>25277</v>
      </c>
      <c r="V28" s="201">
        <f t="shared" si="54"/>
        <v>1</v>
      </c>
      <c r="W28" s="307">
        <f t="shared" si="54"/>
        <v>65982</v>
      </c>
      <c r="X28" s="307">
        <f t="shared" si="54"/>
        <v>65982</v>
      </c>
      <c r="Y28" s="201">
        <f t="shared" si="54"/>
        <v>1</v>
      </c>
      <c r="Z28" s="307">
        <f t="shared" si="54"/>
        <v>73338.5</v>
      </c>
      <c r="AA28" s="307">
        <f>Z444+AA533</f>
        <v>0</v>
      </c>
      <c r="AB28" s="201">
        <f t="shared" si="54"/>
        <v>0.36742911294886044</v>
      </c>
      <c r="AC28" s="307">
        <f t="shared" si="54"/>
        <v>21794.400000000001</v>
      </c>
      <c r="AD28" s="307">
        <f t="shared" si="54"/>
        <v>21794.100000000002</v>
      </c>
      <c r="AE28" s="201">
        <f t="shared" si="54"/>
        <v>0.99998623499614581</v>
      </c>
      <c r="AF28" s="601">
        <f t="shared" si="54"/>
        <v>160907.70000000001</v>
      </c>
      <c r="AG28" s="601">
        <f t="shared" si="54"/>
        <v>160907.70000000001</v>
      </c>
      <c r="AH28" s="603">
        <v>0</v>
      </c>
      <c r="AI28" s="275">
        <f t="shared" si="54"/>
        <v>146905.90000000002</v>
      </c>
      <c r="AJ28" s="275">
        <f>AJ12</f>
        <v>23822.300000000003</v>
      </c>
      <c r="AK28" s="338">
        <f t="shared" si="47"/>
        <v>0.16216026721867535</v>
      </c>
      <c r="AL28" s="275">
        <f t="shared" si="54"/>
        <v>77693.799999999988</v>
      </c>
      <c r="AM28" s="275">
        <f t="shared" si="54"/>
        <v>0</v>
      </c>
      <c r="AN28" s="338">
        <f t="shared" si="48"/>
        <v>0</v>
      </c>
      <c r="AO28" s="275">
        <f t="shared" ref="AO28" si="55">AO12</f>
        <v>218482.5</v>
      </c>
      <c r="AP28" s="275">
        <f>AO444+AP533</f>
        <v>0</v>
      </c>
      <c r="AQ28" s="339">
        <f t="shared" si="50"/>
        <v>0</v>
      </c>
      <c r="AR28" s="340"/>
    </row>
    <row r="29" spans="1:44" s="285" customFormat="1" ht="359.25" customHeight="1">
      <c r="A29" s="836"/>
      <c r="B29" s="837"/>
      <c r="C29" s="838"/>
      <c r="D29" s="305" t="s">
        <v>292</v>
      </c>
      <c r="E29" s="315">
        <f t="shared" ref="E29:F31" si="56">E14</f>
        <v>0</v>
      </c>
      <c r="F29" s="315">
        <f t="shared" si="56"/>
        <v>0</v>
      </c>
      <c r="G29" s="312"/>
      <c r="H29" s="307">
        <f t="shared" ref="H29" si="57">H14</f>
        <v>0</v>
      </c>
      <c r="I29" s="307">
        <f>H445+I534</f>
        <v>0</v>
      </c>
      <c r="J29" s="307">
        <f t="shared" ref="J29:K29" si="58">J14</f>
        <v>0</v>
      </c>
      <c r="K29" s="307">
        <f t="shared" si="58"/>
        <v>0</v>
      </c>
      <c r="L29" s="307">
        <v>0</v>
      </c>
      <c r="M29" s="307">
        <f t="shared" ref="M29:N31" si="59">M14</f>
        <v>0</v>
      </c>
      <c r="N29" s="307">
        <f t="shared" si="59"/>
        <v>0</v>
      </c>
      <c r="O29" s="307">
        <v>0</v>
      </c>
      <c r="P29" s="307"/>
      <c r="Q29" s="525">
        <f t="shared" ref="Q29" si="60">Q14</f>
        <v>0</v>
      </c>
      <c r="R29" s="525"/>
      <c r="S29" s="525"/>
      <c r="T29" s="307">
        <f t="shared" ref="T29:AL29" si="61">T14</f>
        <v>0</v>
      </c>
      <c r="U29" s="307"/>
      <c r="V29" s="307"/>
      <c r="W29" s="307">
        <f t="shared" si="61"/>
        <v>0</v>
      </c>
      <c r="X29" s="307"/>
      <c r="Y29" s="307"/>
      <c r="Z29" s="307">
        <f t="shared" si="61"/>
        <v>0</v>
      </c>
      <c r="AA29" s="307"/>
      <c r="AB29" s="307"/>
      <c r="AC29" s="307">
        <f t="shared" si="61"/>
        <v>0</v>
      </c>
      <c r="AD29" s="307"/>
      <c r="AE29" s="307"/>
      <c r="AF29" s="607">
        <f t="shared" si="61"/>
        <v>0</v>
      </c>
      <c r="AG29" s="607">
        <f t="shared" si="61"/>
        <v>0</v>
      </c>
      <c r="AH29" s="607"/>
      <c r="AI29" s="307">
        <f t="shared" si="61"/>
        <v>0</v>
      </c>
      <c r="AJ29" s="307">
        <f>AJ14</f>
        <v>0</v>
      </c>
      <c r="AK29" s="201"/>
      <c r="AL29" s="307">
        <f t="shared" si="61"/>
        <v>0</v>
      </c>
      <c r="AM29" s="307">
        <f>AL445+AM534</f>
        <v>0</v>
      </c>
      <c r="AN29" s="201"/>
      <c r="AO29" s="307">
        <f t="shared" ref="AO29" si="62">AO14</f>
        <v>0</v>
      </c>
      <c r="AP29" s="307">
        <f>AO445+AP534</f>
        <v>0</v>
      </c>
      <c r="AQ29" s="341"/>
      <c r="AR29" s="342"/>
    </row>
    <row r="30" spans="1:44" s="285" customFormat="1" ht="90" customHeight="1">
      <c r="A30" s="836"/>
      <c r="B30" s="837"/>
      <c r="C30" s="838"/>
      <c r="D30" s="305" t="s">
        <v>285</v>
      </c>
      <c r="E30" s="343">
        <f t="shared" si="56"/>
        <v>0</v>
      </c>
      <c r="F30" s="343">
        <f t="shared" si="56"/>
        <v>0</v>
      </c>
      <c r="G30" s="344"/>
      <c r="H30" s="307">
        <f t="shared" ref="H30" si="63">H15</f>
        <v>0</v>
      </c>
      <c r="I30" s="307">
        <v>0</v>
      </c>
      <c r="J30" s="307">
        <f t="shared" ref="J30:K30" si="64">J15</f>
        <v>0</v>
      </c>
      <c r="K30" s="307">
        <f t="shared" si="64"/>
        <v>0</v>
      </c>
      <c r="L30" s="307">
        <v>0</v>
      </c>
      <c r="M30" s="307">
        <f t="shared" si="59"/>
        <v>0</v>
      </c>
      <c r="N30" s="307">
        <f t="shared" si="59"/>
        <v>0</v>
      </c>
      <c r="O30" s="307">
        <v>0</v>
      </c>
      <c r="P30" s="307"/>
      <c r="Q30" s="525">
        <f t="shared" ref="Q30" si="65">Q15</f>
        <v>0</v>
      </c>
      <c r="R30" s="525">
        <v>0</v>
      </c>
      <c r="S30" s="525"/>
      <c r="T30" s="307">
        <f t="shared" ref="T30:AF30" si="66">T15</f>
        <v>0</v>
      </c>
      <c r="U30" s="307">
        <v>0</v>
      </c>
      <c r="V30" s="307"/>
      <c r="W30" s="307">
        <f t="shared" si="66"/>
        <v>0</v>
      </c>
      <c r="X30" s="307">
        <v>0</v>
      </c>
      <c r="Y30" s="307"/>
      <c r="Z30" s="307">
        <f t="shared" si="66"/>
        <v>0</v>
      </c>
      <c r="AA30" s="307">
        <v>0</v>
      </c>
      <c r="AB30" s="307"/>
      <c r="AC30" s="307">
        <f t="shared" si="66"/>
        <v>0</v>
      </c>
      <c r="AD30" s="307">
        <v>0</v>
      </c>
      <c r="AE30" s="307"/>
      <c r="AF30" s="607">
        <f t="shared" si="66"/>
        <v>0</v>
      </c>
      <c r="AG30" s="607">
        <v>0</v>
      </c>
      <c r="AH30" s="607"/>
      <c r="AI30" s="307">
        <f t="shared" ref="AI30:AL30" si="67">AI15</f>
        <v>0</v>
      </c>
      <c r="AJ30" s="307">
        <v>0</v>
      </c>
      <c r="AK30" s="204"/>
      <c r="AL30" s="307">
        <f t="shared" si="67"/>
        <v>0</v>
      </c>
      <c r="AM30" s="307">
        <v>0</v>
      </c>
      <c r="AN30" s="204"/>
      <c r="AO30" s="307">
        <f t="shared" ref="AO30" si="68">AO15</f>
        <v>0</v>
      </c>
      <c r="AP30" s="307">
        <v>0</v>
      </c>
      <c r="AQ30" s="204"/>
      <c r="AR30" s="342"/>
    </row>
    <row r="31" spans="1:44" s="285" customFormat="1" ht="125.25" customHeight="1" thickBot="1">
      <c r="A31" s="839"/>
      <c r="B31" s="840"/>
      <c r="C31" s="841"/>
      <c r="D31" s="282" t="s">
        <v>43</v>
      </c>
      <c r="E31" s="345">
        <f t="shared" si="56"/>
        <v>0</v>
      </c>
      <c r="F31" s="345">
        <f t="shared" si="56"/>
        <v>0</v>
      </c>
      <c r="G31" s="346"/>
      <c r="H31" s="208">
        <f>H16</f>
        <v>0</v>
      </c>
      <c r="I31" s="208">
        <f>H447+I536</f>
        <v>0</v>
      </c>
      <c r="J31" s="208">
        <f>J16</f>
        <v>0</v>
      </c>
      <c r="K31" s="208">
        <f>K16</f>
        <v>0</v>
      </c>
      <c r="L31" s="208">
        <f>K447+L536</f>
        <v>0</v>
      </c>
      <c r="M31" s="208">
        <f t="shared" si="59"/>
        <v>0</v>
      </c>
      <c r="N31" s="208">
        <f t="shared" si="59"/>
        <v>0</v>
      </c>
      <c r="O31" s="208">
        <f>N447+O536</f>
        <v>0</v>
      </c>
      <c r="P31" s="208"/>
      <c r="Q31" s="208">
        <f t="shared" ref="Q31" si="69">Q16</f>
        <v>0</v>
      </c>
      <c r="R31" s="208">
        <f>Q447+R536</f>
        <v>0</v>
      </c>
      <c r="S31" s="208"/>
      <c r="T31" s="208">
        <f>T16</f>
        <v>0</v>
      </c>
      <c r="U31" s="208">
        <f>T447+U536</f>
        <v>0</v>
      </c>
      <c r="V31" s="208"/>
      <c r="W31" s="208">
        <f>W16</f>
        <v>0</v>
      </c>
      <c r="X31" s="208">
        <f>W447+X536</f>
        <v>0</v>
      </c>
      <c r="Y31" s="208"/>
      <c r="Z31" s="208">
        <f>Z16</f>
        <v>0</v>
      </c>
      <c r="AA31" s="208">
        <f>Z447+AA536</f>
        <v>0</v>
      </c>
      <c r="AB31" s="208"/>
      <c r="AC31" s="208">
        <f>AC16</f>
        <v>0</v>
      </c>
      <c r="AD31" s="208">
        <f>AC447+AD536</f>
        <v>0</v>
      </c>
      <c r="AE31" s="208"/>
      <c r="AF31" s="208">
        <f>AF16</f>
        <v>0</v>
      </c>
      <c r="AG31" s="208">
        <f>AF447+AG536</f>
        <v>0</v>
      </c>
      <c r="AH31" s="208"/>
      <c r="AI31" s="208">
        <f>AI16</f>
        <v>0</v>
      </c>
      <c r="AJ31" s="208">
        <f>AI447+AJ536</f>
        <v>0</v>
      </c>
      <c r="AK31" s="346"/>
      <c r="AL31" s="208">
        <f>AL16</f>
        <v>0</v>
      </c>
      <c r="AM31" s="208">
        <f>AL447+AM536</f>
        <v>0</v>
      </c>
      <c r="AN31" s="346"/>
      <c r="AO31" s="208">
        <f>AO16</f>
        <v>0</v>
      </c>
      <c r="AP31" s="208">
        <f>AO447+AP536</f>
        <v>0</v>
      </c>
      <c r="AQ31" s="346"/>
      <c r="AR31" s="342"/>
    </row>
    <row r="32" spans="1:44" s="286" customFormat="1" ht="51.75" customHeight="1">
      <c r="A32" s="749" t="s">
        <v>316</v>
      </c>
      <c r="B32" s="749"/>
      <c r="C32" s="749"/>
      <c r="D32" s="749"/>
      <c r="E32" s="749"/>
      <c r="F32" s="749"/>
      <c r="G32" s="749"/>
      <c r="H32" s="749"/>
      <c r="I32" s="749"/>
      <c r="J32" s="749"/>
      <c r="K32" s="749"/>
      <c r="L32" s="749"/>
      <c r="M32" s="749"/>
      <c r="N32" s="749"/>
      <c r="O32" s="749"/>
      <c r="P32" s="749"/>
      <c r="Q32" s="749"/>
      <c r="R32" s="749"/>
      <c r="S32" s="749"/>
      <c r="T32" s="749"/>
      <c r="U32" s="749"/>
      <c r="V32" s="749"/>
      <c r="W32" s="749"/>
      <c r="X32" s="749"/>
      <c r="Y32" s="749"/>
      <c r="Z32" s="749"/>
      <c r="AA32" s="749"/>
      <c r="AB32" s="749"/>
      <c r="AC32" s="749"/>
      <c r="AD32" s="749"/>
      <c r="AE32" s="749"/>
      <c r="AF32" s="749"/>
      <c r="AG32" s="749"/>
      <c r="AH32" s="749"/>
      <c r="AI32" s="749"/>
      <c r="AJ32" s="749"/>
      <c r="AK32" s="749"/>
      <c r="AL32" s="749"/>
      <c r="AM32" s="749"/>
      <c r="AN32" s="749"/>
      <c r="AO32" s="749"/>
      <c r="AP32" s="749"/>
      <c r="AQ32" s="749"/>
      <c r="AR32" s="749"/>
    </row>
    <row r="33" spans="1:44" s="286" customFormat="1" ht="119.25" customHeight="1">
      <c r="A33" s="850" t="s">
        <v>317</v>
      </c>
      <c r="B33" s="850"/>
      <c r="C33" s="850"/>
      <c r="D33" s="850"/>
      <c r="E33" s="850"/>
      <c r="F33" s="850"/>
      <c r="G33" s="850"/>
      <c r="H33" s="850"/>
      <c r="I33" s="850"/>
      <c r="J33" s="850"/>
      <c r="K33" s="850"/>
      <c r="L33" s="850"/>
      <c r="M33" s="850"/>
      <c r="N33" s="850"/>
      <c r="O33" s="850"/>
      <c r="P33" s="850"/>
      <c r="Q33" s="850"/>
      <c r="R33" s="850"/>
      <c r="S33" s="850"/>
      <c r="T33" s="850"/>
      <c r="U33" s="850"/>
      <c r="V33" s="850"/>
      <c r="W33" s="850"/>
      <c r="X33" s="850"/>
      <c r="Y33" s="850"/>
      <c r="Z33" s="850"/>
      <c r="AA33" s="850"/>
      <c r="AB33" s="850"/>
      <c r="AC33" s="850"/>
      <c r="AD33" s="850"/>
      <c r="AE33" s="850"/>
      <c r="AF33" s="850"/>
      <c r="AG33" s="850"/>
      <c r="AH33" s="850"/>
      <c r="AI33" s="850"/>
      <c r="AJ33" s="850"/>
      <c r="AK33" s="850"/>
      <c r="AL33" s="850"/>
      <c r="AM33" s="850"/>
      <c r="AN33" s="850"/>
      <c r="AO33" s="850"/>
      <c r="AP33" s="850"/>
      <c r="AQ33" s="850"/>
      <c r="AR33" s="850"/>
    </row>
    <row r="34" spans="1:44" s="286" customFormat="1" ht="87" customHeight="1" thickBot="1">
      <c r="A34" s="851" t="s">
        <v>318</v>
      </c>
      <c r="B34" s="852"/>
      <c r="C34" s="852"/>
      <c r="D34" s="852"/>
      <c r="E34" s="852"/>
      <c r="F34" s="852"/>
      <c r="G34" s="852"/>
      <c r="H34" s="852"/>
      <c r="I34" s="852"/>
      <c r="J34" s="852"/>
      <c r="K34" s="852"/>
      <c r="L34" s="852"/>
      <c r="M34" s="852"/>
      <c r="N34" s="852"/>
      <c r="O34" s="852"/>
      <c r="P34" s="852"/>
      <c r="Q34" s="852"/>
      <c r="R34" s="852"/>
      <c r="S34" s="852"/>
      <c r="T34" s="852"/>
      <c r="U34" s="852"/>
      <c r="V34" s="852"/>
      <c r="W34" s="852"/>
      <c r="X34" s="852"/>
      <c r="Y34" s="852"/>
      <c r="Z34" s="852"/>
      <c r="AA34" s="852"/>
      <c r="AB34" s="852"/>
      <c r="AC34" s="852"/>
      <c r="AD34" s="852"/>
      <c r="AE34" s="852"/>
      <c r="AF34" s="852"/>
      <c r="AG34" s="852"/>
      <c r="AH34" s="852"/>
      <c r="AI34" s="852"/>
      <c r="AJ34" s="852"/>
      <c r="AK34" s="852"/>
      <c r="AL34" s="852"/>
      <c r="AM34" s="852"/>
      <c r="AN34" s="852"/>
      <c r="AO34" s="852"/>
      <c r="AP34" s="852"/>
      <c r="AQ34" s="852"/>
      <c r="AR34" s="852"/>
    </row>
    <row r="35" spans="1:44" s="285" customFormat="1" ht="153.75" customHeight="1">
      <c r="A35" s="750" t="s">
        <v>262</v>
      </c>
      <c r="B35" s="714" t="s">
        <v>364</v>
      </c>
      <c r="C35" s="714" t="s">
        <v>365</v>
      </c>
      <c r="D35" s="280" t="s">
        <v>41</v>
      </c>
      <c r="E35" s="200">
        <f>H35+K35+N35+Q35+T35+W35+Z35+AC35+AF35+AI35+AL35+AO35</f>
        <v>163629.99</v>
      </c>
      <c r="F35" s="200">
        <f>I35+L35+O35+R35+U35+X35+AA35+AD35+AG35+AJ35+AM35+AP35</f>
        <v>138370</v>
      </c>
      <c r="G35" s="201">
        <f t="shared" ref="G35:G37" si="70">F35/E35</f>
        <v>0.84562738163095896</v>
      </c>
      <c r="H35" s="200">
        <f>H36+H37+H38+H39+H40+H41</f>
        <v>12630</v>
      </c>
      <c r="I35" s="200">
        <f>I36+I37+I38+I39+I40+I41</f>
        <v>12630</v>
      </c>
      <c r="J35" s="201">
        <f t="shared" ref="J35" si="71">I35/H35</f>
        <v>1</v>
      </c>
      <c r="K35" s="200">
        <f>K36+K37+K38+K39+K40+K41</f>
        <v>12630</v>
      </c>
      <c r="L35" s="200">
        <f>L36+L37+L38+L39+L40+L41</f>
        <v>12630</v>
      </c>
      <c r="M35" s="201">
        <f t="shared" ref="M35" si="72">L35/K35</f>
        <v>1</v>
      </c>
      <c r="N35" s="200">
        <f>N36+N37+N38+N39+N40+N41</f>
        <v>12533.5</v>
      </c>
      <c r="O35" s="200">
        <f>O36+O37+O38+O39+O40+O41</f>
        <v>12533.5</v>
      </c>
      <c r="P35" s="201">
        <f t="shared" ref="P35" si="73">O35/N35</f>
        <v>1</v>
      </c>
      <c r="Q35" s="200">
        <f>Q36+Q37+Q38+Q39+Q40+Q41</f>
        <v>14657.9</v>
      </c>
      <c r="R35" s="200">
        <f>R36+R37+R38+R39+R40+R41</f>
        <v>14657.9</v>
      </c>
      <c r="S35" s="201">
        <f t="shared" ref="S35" si="74">R35/Q35</f>
        <v>1</v>
      </c>
      <c r="T35" s="200">
        <f>T36+T37+T38+T39+T40+T41</f>
        <v>14657.8</v>
      </c>
      <c r="U35" s="200">
        <f>U36+U37+U38+U39+U40+U41</f>
        <v>14657.8</v>
      </c>
      <c r="V35" s="201">
        <f t="shared" ref="V35" si="75">U35/T35</f>
        <v>1</v>
      </c>
      <c r="W35" s="200">
        <f>W36+W37+W38+W39+W40+W41</f>
        <v>14657.7</v>
      </c>
      <c r="X35" s="200">
        <f>X36+X37+X38+X39+X40+X41</f>
        <v>14657.7</v>
      </c>
      <c r="Y35" s="201">
        <f t="shared" ref="Y35" si="76">X35/W35</f>
        <v>1</v>
      </c>
      <c r="Z35" s="200">
        <f t="shared" ref="Z35:AA35" si="77">Z36+Z37+Z38+Z39+Z40+Z41</f>
        <v>14657.7</v>
      </c>
      <c r="AA35" s="200">
        <f t="shared" si="77"/>
        <v>14657.7</v>
      </c>
      <c r="AB35" s="201">
        <f t="shared" ref="AB35" si="78">AA35/Z35</f>
        <v>1</v>
      </c>
      <c r="AC35" s="200">
        <f t="shared" ref="AC35:AD35" si="79">AC36+AC37+AC38+AC39+AC40+AC41</f>
        <v>14657.8</v>
      </c>
      <c r="AD35" s="200">
        <f t="shared" si="79"/>
        <v>14657.8</v>
      </c>
      <c r="AE35" s="201">
        <f t="shared" ref="AE35" si="80">AD35/AC35</f>
        <v>1</v>
      </c>
      <c r="AF35" s="200">
        <f t="shared" ref="AF35:AG35" si="81">AF36+AF37+AF38+AF39+AF40+AF41</f>
        <v>14657.6</v>
      </c>
      <c r="AG35" s="200">
        <f t="shared" si="81"/>
        <v>14657.6</v>
      </c>
      <c r="AH35" s="201">
        <f t="shared" ref="AH35" si="82">AG35/AF35</f>
        <v>1</v>
      </c>
      <c r="AI35" s="200">
        <f t="shared" ref="AI35:AJ35" si="83">AI36+AI37+AI38+AI39+AI40+AI41</f>
        <v>12224.5</v>
      </c>
      <c r="AJ35" s="200">
        <f t="shared" si="83"/>
        <v>12630</v>
      </c>
      <c r="AK35" s="202">
        <f>AJ35/AI35</f>
        <v>1.0331710908421612</v>
      </c>
      <c r="AL35" s="200">
        <f t="shared" ref="AL35:AM35" si="84">AL36+AL37+AL38+AL39+AL40+AL41</f>
        <v>13441.09</v>
      </c>
      <c r="AM35" s="200">
        <f t="shared" si="84"/>
        <v>0</v>
      </c>
      <c r="AN35" s="202">
        <f>AM35/AL35</f>
        <v>0</v>
      </c>
      <c r="AO35" s="200">
        <f>AO36+AO37+AO38+AO39+AO40+AO41</f>
        <v>12224.4</v>
      </c>
      <c r="AP35" s="200">
        <f>AP36+AP37+AP38+AP39+AP40+AP41</f>
        <v>0</v>
      </c>
      <c r="AQ35" s="201">
        <f t="shared" ref="AQ35" si="85">AP35/AO35</f>
        <v>0</v>
      </c>
      <c r="AR35" s="347" t="str">
        <f>AR42</f>
        <v xml:space="preserve">Исполнение составило в сумме 138 370,0 тыс.рублей или 85%, в том числе:                                                                                                                                                                                                                                                                                                                                                                                                                                                                                                                                                                                                                                                                                                                                                                                                                                                                                                                                                                                                                                                                                                                                                                                                                                          </v>
      </c>
    </row>
    <row r="36" spans="1:44" s="285" customFormat="1" ht="137.25" customHeight="1">
      <c r="A36" s="751"/>
      <c r="B36" s="696"/>
      <c r="C36" s="696"/>
      <c r="D36" s="306" t="s">
        <v>37</v>
      </c>
      <c r="E36" s="307">
        <f>H36+K36+N36+Q36+T36+W36+Z36+AC36+AF36+AI36+AL36+AO36</f>
        <v>0</v>
      </c>
      <c r="F36" s="307">
        <f>I36+L36+O36+R36+U36+X36+AA36+AD36+AG36+AJ36+AM36+AP36</f>
        <v>0</v>
      </c>
      <c r="G36" s="201"/>
      <c r="H36" s="307">
        <f>H43</f>
        <v>0</v>
      </c>
      <c r="I36" s="307">
        <f>I43</f>
        <v>0</v>
      </c>
      <c r="J36" s="204"/>
      <c r="K36" s="307">
        <v>0</v>
      </c>
      <c r="L36" s="307"/>
      <c r="M36" s="204"/>
      <c r="N36" s="307">
        <f>N43</f>
        <v>0</v>
      </c>
      <c r="O36" s="307">
        <f>O43</f>
        <v>0</v>
      </c>
      <c r="P36" s="204"/>
      <c r="Q36" s="525">
        <f>Q43</f>
        <v>0</v>
      </c>
      <c r="R36" s="525">
        <f>R43</f>
        <v>0</v>
      </c>
      <c r="S36" s="204"/>
      <c r="T36" s="307">
        <f>T43</f>
        <v>0</v>
      </c>
      <c r="U36" s="307">
        <f>U43</f>
        <v>0</v>
      </c>
      <c r="V36" s="204"/>
      <c r="W36" s="307"/>
      <c r="X36" s="307">
        <f>X43</f>
        <v>0</v>
      </c>
      <c r="Y36" s="204"/>
      <c r="Z36" s="307">
        <f t="shared" ref="Z36:AA36" si="86">Z43</f>
        <v>0</v>
      </c>
      <c r="AA36" s="307">
        <f t="shared" si="86"/>
        <v>0</v>
      </c>
      <c r="AB36" s="204"/>
      <c r="AC36" s="307">
        <f t="shared" ref="AC36:AD36" si="87">AC43</f>
        <v>0</v>
      </c>
      <c r="AD36" s="307">
        <f t="shared" si="87"/>
        <v>0</v>
      </c>
      <c r="AE36" s="204"/>
      <c r="AF36" s="607">
        <f t="shared" ref="AF36:AG36" si="88">AF43</f>
        <v>0</v>
      </c>
      <c r="AG36" s="607">
        <f t="shared" si="88"/>
        <v>0</v>
      </c>
      <c r="AH36" s="204"/>
      <c r="AI36" s="307">
        <f t="shared" ref="AI36:AJ36" si="89">AI43</f>
        <v>0</v>
      </c>
      <c r="AJ36" s="307">
        <f t="shared" si="89"/>
        <v>0</v>
      </c>
      <c r="AK36" s="204"/>
      <c r="AL36" s="307">
        <v>0</v>
      </c>
      <c r="AM36" s="307">
        <v>0</v>
      </c>
      <c r="AN36" s="204"/>
      <c r="AO36" s="307">
        <v>0</v>
      </c>
      <c r="AP36" s="307">
        <v>0</v>
      </c>
      <c r="AQ36" s="204"/>
      <c r="AR36" s="348"/>
    </row>
    <row r="37" spans="1:44" s="285" customFormat="1" ht="253.5" customHeight="1">
      <c r="A37" s="751"/>
      <c r="B37" s="696"/>
      <c r="C37" s="696"/>
      <c r="D37" s="305" t="s">
        <v>2</v>
      </c>
      <c r="E37" s="307">
        <f t="shared" ref="E37:F41" si="90">H37+K37+N37+Q37+T37+W37+Z37+AC37+AF37+AI37+AL37+AO37</f>
        <v>163629.99</v>
      </c>
      <c r="F37" s="307">
        <f t="shared" si="90"/>
        <v>138370</v>
      </c>
      <c r="G37" s="201">
        <f t="shared" si="70"/>
        <v>0.84562738163095896</v>
      </c>
      <c r="H37" s="307">
        <f t="shared" ref="H37:I41" si="91">H44</f>
        <v>12630</v>
      </c>
      <c r="I37" s="307">
        <f t="shared" si="91"/>
        <v>12630</v>
      </c>
      <c r="J37" s="201">
        <f t="shared" ref="J37" si="92">I37/H37</f>
        <v>1</v>
      </c>
      <c r="K37" s="307">
        <f t="shared" ref="K37:L37" si="93">K44</f>
        <v>12630</v>
      </c>
      <c r="L37" s="307">
        <f t="shared" si="93"/>
        <v>12630</v>
      </c>
      <c r="M37" s="201">
        <f t="shared" ref="M37" si="94">L37/K37</f>
        <v>1</v>
      </c>
      <c r="N37" s="307">
        <f t="shared" ref="N37:O37" si="95">N44</f>
        <v>12533.5</v>
      </c>
      <c r="O37" s="307">
        <f t="shared" si="95"/>
        <v>12533.5</v>
      </c>
      <c r="P37" s="201">
        <f t="shared" ref="P37" si="96">O37/N37</f>
        <v>1</v>
      </c>
      <c r="Q37" s="525">
        <f t="shared" ref="Q37:R37" si="97">Q44</f>
        <v>14657.9</v>
      </c>
      <c r="R37" s="525">
        <f t="shared" si="97"/>
        <v>14657.9</v>
      </c>
      <c r="S37" s="201">
        <f t="shared" ref="S37" si="98">R37/Q37</f>
        <v>1</v>
      </c>
      <c r="T37" s="307">
        <f t="shared" ref="T37:U37" si="99">T44</f>
        <v>14657.8</v>
      </c>
      <c r="U37" s="307">
        <f t="shared" si="99"/>
        <v>14657.8</v>
      </c>
      <c r="V37" s="201">
        <f t="shared" ref="V37" si="100">U37/T37</f>
        <v>1</v>
      </c>
      <c r="W37" s="307">
        <f t="shared" ref="W37:X37" si="101">W44</f>
        <v>14657.7</v>
      </c>
      <c r="X37" s="307">
        <f t="shared" si="101"/>
        <v>14657.7</v>
      </c>
      <c r="Y37" s="201">
        <f t="shared" ref="Y37" si="102">X37/W37</f>
        <v>1</v>
      </c>
      <c r="Z37" s="307">
        <f t="shared" ref="Z37:AD37" si="103">Z44</f>
        <v>14657.7</v>
      </c>
      <c r="AA37" s="307">
        <f t="shared" si="103"/>
        <v>14657.7</v>
      </c>
      <c r="AB37" s="201">
        <f t="shared" ref="AB37" si="104">AA37/Z37</f>
        <v>1</v>
      </c>
      <c r="AC37" s="587">
        <f t="shared" si="103"/>
        <v>14657.8</v>
      </c>
      <c r="AD37" s="587">
        <f t="shared" si="103"/>
        <v>14657.8</v>
      </c>
      <c r="AE37" s="201">
        <f t="shared" ref="AE37" si="105">AD37/AC37</f>
        <v>1</v>
      </c>
      <c r="AF37" s="607">
        <f t="shared" ref="AF37:AG37" si="106">AF44</f>
        <v>14657.6</v>
      </c>
      <c r="AG37" s="607">
        <f t="shared" si="106"/>
        <v>14657.6</v>
      </c>
      <c r="AH37" s="201">
        <f t="shared" ref="AH37" si="107">AG37/AF37</f>
        <v>1</v>
      </c>
      <c r="AI37" s="307">
        <f t="shared" ref="AI37:AJ37" si="108">AI44</f>
        <v>12224.5</v>
      </c>
      <c r="AJ37" s="307">
        <f t="shared" si="108"/>
        <v>12630</v>
      </c>
      <c r="AK37" s="201">
        <f>AJ37/AI37</f>
        <v>1.0331710908421612</v>
      </c>
      <c r="AL37" s="307">
        <f t="shared" ref="AL37:AM37" si="109">AL44</f>
        <v>13441.09</v>
      </c>
      <c r="AM37" s="307">
        <f t="shared" si="109"/>
        <v>0</v>
      </c>
      <c r="AN37" s="201">
        <f>AM37/AL37</f>
        <v>0</v>
      </c>
      <c r="AO37" s="587">
        <f t="shared" ref="AO37:AP37" si="110">AO44</f>
        <v>12224.4</v>
      </c>
      <c r="AP37" s="587">
        <f t="shared" si="110"/>
        <v>0</v>
      </c>
      <c r="AQ37" s="201">
        <f t="shared" ref="AQ37" si="111">AP37/AO37</f>
        <v>0</v>
      </c>
      <c r="AR37" s="348" t="str">
        <f>AR44</f>
        <v xml:space="preserve">Из бюджета автономного округа перечислена дотация на выравнивание бюджетной обеспеченности  поселениям района                                                                                 138 370,0  тыс.рублей.                                                                                                                                                                                                                                                               </v>
      </c>
    </row>
    <row r="38" spans="1:44" s="285" customFormat="1" ht="123.75" customHeight="1">
      <c r="A38" s="751"/>
      <c r="B38" s="696"/>
      <c r="C38" s="696"/>
      <c r="D38" s="305" t="s">
        <v>284</v>
      </c>
      <c r="E38" s="572">
        <f t="shared" ref="E38:E41" si="112">H38+K38+N38+Q38+T38+W38+Z38+AC38+AF38+AI38+AL38+AO38</f>
        <v>0</v>
      </c>
      <c r="F38" s="572"/>
      <c r="G38" s="318"/>
      <c r="H38" s="307">
        <f t="shared" si="91"/>
        <v>0</v>
      </c>
      <c r="I38" s="307">
        <f t="shared" si="91"/>
        <v>0</v>
      </c>
      <c r="J38" s="204"/>
      <c r="K38" s="307">
        <f t="shared" ref="K38:L38" si="113">K45</f>
        <v>0</v>
      </c>
      <c r="L38" s="307">
        <f t="shared" si="113"/>
        <v>0</v>
      </c>
      <c r="M38" s="204"/>
      <c r="N38" s="307">
        <f t="shared" ref="N38:O38" si="114">N45</f>
        <v>0</v>
      </c>
      <c r="O38" s="307">
        <f t="shared" si="114"/>
        <v>0</v>
      </c>
      <c r="P38" s="204"/>
      <c r="Q38" s="525">
        <f t="shared" ref="Q38:R38" si="115">Q45</f>
        <v>0</v>
      </c>
      <c r="R38" s="525">
        <f t="shared" si="115"/>
        <v>0</v>
      </c>
      <c r="S38" s="204"/>
      <c r="T38" s="307">
        <f t="shared" ref="T38:U38" si="116">T45</f>
        <v>0</v>
      </c>
      <c r="U38" s="307">
        <f t="shared" si="116"/>
        <v>0</v>
      </c>
      <c r="V38" s="204"/>
      <c r="W38" s="307">
        <f t="shared" ref="W38" si="117">W45</f>
        <v>0</v>
      </c>
      <c r="X38" s="307"/>
      <c r="Y38" s="204"/>
      <c r="Z38" s="307">
        <f t="shared" ref="Z38" si="118">Z45</f>
        <v>0</v>
      </c>
      <c r="AA38" s="307"/>
      <c r="AB38" s="204"/>
      <c r="AC38" s="307">
        <f t="shared" ref="AC38:AD38" si="119">AC45</f>
        <v>0</v>
      </c>
      <c r="AD38" s="307">
        <f t="shared" si="119"/>
        <v>0</v>
      </c>
      <c r="AE38" s="204"/>
      <c r="AF38" s="607">
        <f t="shared" ref="AF38" si="120">AF45</f>
        <v>0</v>
      </c>
      <c r="AG38" s="607"/>
      <c r="AH38" s="204"/>
      <c r="AI38" s="307">
        <f>AI45</f>
        <v>0</v>
      </c>
      <c r="AJ38" s="307">
        <f>AJ45</f>
        <v>0</v>
      </c>
      <c r="AK38" s="204"/>
      <c r="AL38" s="307">
        <f t="shared" ref="AL38:AM38" si="121">AL45</f>
        <v>0</v>
      </c>
      <c r="AM38" s="307">
        <f t="shared" si="121"/>
        <v>0</v>
      </c>
      <c r="AN38" s="204"/>
      <c r="AO38" s="307">
        <f t="shared" ref="AO38:AP38" si="122">AO45</f>
        <v>0</v>
      </c>
      <c r="AP38" s="307">
        <f t="shared" si="122"/>
        <v>0</v>
      </c>
      <c r="AQ38" s="204"/>
      <c r="AR38" s="259"/>
    </row>
    <row r="39" spans="1:44" s="285" customFormat="1" ht="382.5" customHeight="1">
      <c r="A39" s="751"/>
      <c r="B39" s="696"/>
      <c r="C39" s="696"/>
      <c r="D39" s="305" t="s">
        <v>292</v>
      </c>
      <c r="E39" s="584">
        <f t="shared" si="112"/>
        <v>0</v>
      </c>
      <c r="F39" s="584">
        <f t="shared" si="90"/>
        <v>0</v>
      </c>
      <c r="G39" s="318"/>
      <c r="H39" s="307">
        <f t="shared" si="91"/>
        <v>0</v>
      </c>
      <c r="I39" s="307">
        <f t="shared" si="91"/>
        <v>0</v>
      </c>
      <c r="J39" s="204"/>
      <c r="K39" s="307">
        <f t="shared" ref="K39:L39" si="123">K46</f>
        <v>0</v>
      </c>
      <c r="L39" s="307">
        <f t="shared" si="123"/>
        <v>0</v>
      </c>
      <c r="M39" s="204"/>
      <c r="N39" s="307">
        <f t="shared" ref="N39:O39" si="124">N46</f>
        <v>0</v>
      </c>
      <c r="O39" s="307">
        <f t="shared" si="124"/>
        <v>0</v>
      </c>
      <c r="P39" s="204"/>
      <c r="Q39" s="525">
        <f t="shared" ref="Q39:R39" si="125">Q46</f>
        <v>0</v>
      </c>
      <c r="R39" s="525">
        <f t="shared" si="125"/>
        <v>0</v>
      </c>
      <c r="S39" s="204"/>
      <c r="T39" s="307">
        <f t="shared" ref="T39:U39" si="126">T46</f>
        <v>0</v>
      </c>
      <c r="U39" s="307">
        <f t="shared" si="126"/>
        <v>0</v>
      </c>
      <c r="V39" s="204"/>
      <c r="W39" s="307">
        <f t="shared" ref="W39:X39" si="127">W46</f>
        <v>0</v>
      </c>
      <c r="X39" s="307">
        <f t="shared" si="127"/>
        <v>0</v>
      </c>
      <c r="Y39" s="204"/>
      <c r="Z39" s="307">
        <f t="shared" ref="Z39:AA39" si="128">Z46</f>
        <v>0</v>
      </c>
      <c r="AA39" s="307">
        <f t="shared" si="128"/>
        <v>0</v>
      </c>
      <c r="AB39" s="204"/>
      <c r="AC39" s="307">
        <f t="shared" ref="AC39:AD39" si="129">AC46</f>
        <v>0</v>
      </c>
      <c r="AD39" s="307">
        <f t="shared" si="129"/>
        <v>0</v>
      </c>
      <c r="AE39" s="204"/>
      <c r="AF39" s="607">
        <f t="shared" ref="AF39:AG39" si="130">AF46</f>
        <v>0</v>
      </c>
      <c r="AG39" s="607">
        <f t="shared" si="130"/>
        <v>0</v>
      </c>
      <c r="AH39" s="204"/>
      <c r="AI39" s="307">
        <f t="shared" ref="AI39:AJ39" si="131">AI46</f>
        <v>0</v>
      </c>
      <c r="AJ39" s="307">
        <f t="shared" si="131"/>
        <v>0</v>
      </c>
      <c r="AK39" s="204"/>
      <c r="AL39" s="307">
        <f t="shared" ref="AL39" si="132">AL46</f>
        <v>0</v>
      </c>
      <c r="AM39" s="307">
        <f>AM46</f>
        <v>0</v>
      </c>
      <c r="AN39" s="204"/>
      <c r="AO39" s="307">
        <f t="shared" ref="AO39:AP39" si="133">AO46</f>
        <v>0</v>
      </c>
      <c r="AP39" s="307">
        <f t="shared" si="133"/>
        <v>0</v>
      </c>
      <c r="AQ39" s="204"/>
      <c r="AR39" s="259"/>
    </row>
    <row r="40" spans="1:44" s="285" customFormat="1" ht="133.5" customHeight="1">
      <c r="A40" s="751"/>
      <c r="B40" s="696"/>
      <c r="C40" s="696"/>
      <c r="D40" s="305" t="s">
        <v>285</v>
      </c>
      <c r="E40" s="307">
        <f t="shared" si="112"/>
        <v>0</v>
      </c>
      <c r="F40" s="307">
        <f t="shared" si="90"/>
        <v>0</v>
      </c>
      <c r="G40" s="204"/>
      <c r="H40" s="307">
        <f t="shared" si="91"/>
        <v>0</v>
      </c>
      <c r="I40" s="307">
        <f t="shared" si="91"/>
        <v>0</v>
      </c>
      <c r="J40" s="204"/>
      <c r="K40" s="307">
        <f t="shared" ref="K40:L40" si="134">K47</f>
        <v>0</v>
      </c>
      <c r="L40" s="307">
        <f t="shared" si="134"/>
        <v>0</v>
      </c>
      <c r="M40" s="204"/>
      <c r="N40" s="307">
        <f t="shared" ref="N40:O40" si="135">N47</f>
        <v>0</v>
      </c>
      <c r="O40" s="307">
        <f t="shared" si="135"/>
        <v>0</v>
      </c>
      <c r="P40" s="204"/>
      <c r="Q40" s="525">
        <f t="shared" ref="Q40:R40" si="136">Q47</f>
        <v>0</v>
      </c>
      <c r="R40" s="525">
        <f t="shared" si="136"/>
        <v>0</v>
      </c>
      <c r="S40" s="204"/>
      <c r="T40" s="307">
        <f t="shared" ref="T40:U40" si="137">T47</f>
        <v>0</v>
      </c>
      <c r="U40" s="307">
        <f t="shared" si="137"/>
        <v>0</v>
      </c>
      <c r="V40" s="204"/>
      <c r="W40" s="307">
        <f t="shared" ref="W40:X40" si="138">W47</f>
        <v>0</v>
      </c>
      <c r="X40" s="307">
        <f t="shared" si="138"/>
        <v>0</v>
      </c>
      <c r="Y40" s="204"/>
      <c r="Z40" s="307">
        <f t="shared" ref="Z40:AA40" si="139">Z47</f>
        <v>0</v>
      </c>
      <c r="AA40" s="307">
        <f t="shared" si="139"/>
        <v>0</v>
      </c>
      <c r="AB40" s="204"/>
      <c r="AC40" s="307">
        <f t="shared" ref="AC40:AD40" si="140">AC47</f>
        <v>0</v>
      </c>
      <c r="AD40" s="307">
        <f t="shared" si="140"/>
        <v>0</v>
      </c>
      <c r="AE40" s="204"/>
      <c r="AF40" s="607">
        <f t="shared" ref="AF40:AG40" si="141">AF47</f>
        <v>0</v>
      </c>
      <c r="AG40" s="607">
        <f t="shared" si="141"/>
        <v>0</v>
      </c>
      <c r="AH40" s="204"/>
      <c r="AI40" s="307">
        <f t="shared" ref="AI40:AJ40" si="142">AI47</f>
        <v>0</v>
      </c>
      <c r="AJ40" s="307">
        <f t="shared" si="142"/>
        <v>0</v>
      </c>
      <c r="AK40" s="204"/>
      <c r="AL40" s="307">
        <f t="shared" ref="AL40:AM40" si="143">AL47</f>
        <v>0</v>
      </c>
      <c r="AM40" s="307">
        <f t="shared" si="143"/>
        <v>0</v>
      </c>
      <c r="AN40" s="204"/>
      <c r="AO40" s="307">
        <f t="shared" ref="AO40:AP40" si="144">AO47</f>
        <v>0</v>
      </c>
      <c r="AP40" s="307">
        <f t="shared" si="144"/>
        <v>0</v>
      </c>
      <c r="AQ40" s="204"/>
      <c r="AR40" s="259"/>
    </row>
    <row r="41" spans="1:44" s="285" customFormat="1" ht="156.75" customHeight="1" thickBot="1">
      <c r="A41" s="752"/>
      <c r="B41" s="715"/>
      <c r="C41" s="715"/>
      <c r="D41" s="282" t="s">
        <v>43</v>
      </c>
      <c r="E41" s="208">
        <f t="shared" si="112"/>
        <v>0</v>
      </c>
      <c r="F41" s="208">
        <f t="shared" si="90"/>
        <v>0</v>
      </c>
      <c r="G41" s="346"/>
      <c r="H41" s="208">
        <f t="shared" si="91"/>
        <v>0</v>
      </c>
      <c r="I41" s="208">
        <f t="shared" si="91"/>
        <v>0</v>
      </c>
      <c r="J41" s="346"/>
      <c r="K41" s="208">
        <f t="shared" ref="K41:L41" si="145">K48</f>
        <v>0</v>
      </c>
      <c r="L41" s="208">
        <f t="shared" si="145"/>
        <v>0</v>
      </c>
      <c r="M41" s="346"/>
      <c r="N41" s="208">
        <f t="shared" ref="N41:O41" si="146">N48</f>
        <v>0</v>
      </c>
      <c r="O41" s="208">
        <f t="shared" si="146"/>
        <v>0</v>
      </c>
      <c r="P41" s="346"/>
      <c r="Q41" s="208">
        <f t="shared" ref="Q41:R41" si="147">Q48</f>
        <v>0</v>
      </c>
      <c r="R41" s="208">
        <f t="shared" si="147"/>
        <v>0</v>
      </c>
      <c r="S41" s="346"/>
      <c r="T41" s="208">
        <f t="shared" ref="T41:U41" si="148">T48</f>
        <v>0</v>
      </c>
      <c r="U41" s="208">
        <f t="shared" si="148"/>
        <v>0</v>
      </c>
      <c r="V41" s="346"/>
      <c r="W41" s="208">
        <f t="shared" ref="W41:X41" si="149">W48</f>
        <v>0</v>
      </c>
      <c r="X41" s="208">
        <f t="shared" si="149"/>
        <v>0</v>
      </c>
      <c r="Y41" s="346"/>
      <c r="Z41" s="208">
        <f t="shared" ref="Z41:AA41" si="150">Z48</f>
        <v>0</v>
      </c>
      <c r="AA41" s="208">
        <f t="shared" si="150"/>
        <v>0</v>
      </c>
      <c r="AB41" s="346"/>
      <c r="AC41" s="208">
        <f t="shared" ref="AC41:AD41" si="151">AC48</f>
        <v>0</v>
      </c>
      <c r="AD41" s="208">
        <f t="shared" si="151"/>
        <v>0</v>
      </c>
      <c r="AE41" s="346"/>
      <c r="AF41" s="208">
        <f t="shared" ref="AF41:AG41" si="152">AF48</f>
        <v>0</v>
      </c>
      <c r="AG41" s="208">
        <f t="shared" si="152"/>
        <v>0</v>
      </c>
      <c r="AH41" s="346"/>
      <c r="AI41" s="208">
        <f t="shared" ref="AI41:AJ41" si="153">AI48</f>
        <v>0</v>
      </c>
      <c r="AJ41" s="208">
        <f t="shared" si="153"/>
        <v>0</v>
      </c>
      <c r="AK41" s="346"/>
      <c r="AL41" s="208">
        <f t="shared" ref="AL41:AM41" si="154">AL48</f>
        <v>0</v>
      </c>
      <c r="AM41" s="208">
        <f t="shared" si="154"/>
        <v>0</v>
      </c>
      <c r="AN41" s="346"/>
      <c r="AO41" s="208">
        <f t="shared" ref="AO41:AP41" si="155">AO48</f>
        <v>0</v>
      </c>
      <c r="AP41" s="208">
        <f t="shared" si="155"/>
        <v>0</v>
      </c>
      <c r="AQ41" s="346"/>
      <c r="AR41" s="349"/>
    </row>
    <row r="42" spans="1:44" s="285" customFormat="1" ht="180" customHeight="1">
      <c r="A42" s="750" t="s">
        <v>294</v>
      </c>
      <c r="B42" s="714" t="s">
        <v>295</v>
      </c>
      <c r="C42" s="714"/>
      <c r="D42" s="280" t="s">
        <v>41</v>
      </c>
      <c r="E42" s="200">
        <f>H42+K42+N42+Q42+T42+W42+Z42+AC42+AF42+AI42+AL42+AO42</f>
        <v>163629.99</v>
      </c>
      <c r="F42" s="200">
        <f>I42+L42+O42+R42+U42+X42+AA42+AD42+AG42+AJ42+AM42+AP42</f>
        <v>138370</v>
      </c>
      <c r="G42" s="202">
        <f>F42/E42</f>
        <v>0.84562738163095896</v>
      </c>
      <c r="H42" s="200">
        <f>H43+H44+H45+H46+H47+H48</f>
        <v>12630</v>
      </c>
      <c r="I42" s="200">
        <f>I44</f>
        <v>12630</v>
      </c>
      <c r="J42" s="201">
        <f t="shared" ref="J42" si="156">I42/H42</f>
        <v>1</v>
      </c>
      <c r="K42" s="200">
        <f>K43+K44+K45+K46+K47+K48</f>
        <v>12630</v>
      </c>
      <c r="L42" s="200">
        <f>L43+L44+L45+L46+L47+L48</f>
        <v>12630</v>
      </c>
      <c r="M42" s="201">
        <f t="shared" ref="M42" si="157">L42/K42</f>
        <v>1</v>
      </c>
      <c r="N42" s="200">
        <f>N43+N44+N45+N46+N47+N48</f>
        <v>12533.5</v>
      </c>
      <c r="O42" s="200">
        <f>O43+O44+O45+O46+O47+O48</f>
        <v>12533.5</v>
      </c>
      <c r="P42" s="201">
        <f t="shared" ref="P42" si="158">O42/N42</f>
        <v>1</v>
      </c>
      <c r="Q42" s="200">
        <f>Q43+Q44+Q45+Q46+Q47+Q48</f>
        <v>14657.9</v>
      </c>
      <c r="R42" s="200">
        <f>R43+R44+R45+R46+R47+R48</f>
        <v>14657.9</v>
      </c>
      <c r="S42" s="201">
        <f t="shared" ref="S42" si="159">R42/Q42</f>
        <v>1</v>
      </c>
      <c r="T42" s="200">
        <f>T43+T44+T45+T46+T47+T48</f>
        <v>14657.8</v>
      </c>
      <c r="U42" s="200">
        <f>U43+U44+U45+U46+U47+U48</f>
        <v>14657.8</v>
      </c>
      <c r="V42" s="201">
        <f t="shared" ref="V42" si="160">U42/T42</f>
        <v>1</v>
      </c>
      <c r="W42" s="200">
        <f>W43+W44+W45+W46+W47+W48</f>
        <v>14657.7</v>
      </c>
      <c r="X42" s="200">
        <f>X43+X44+X45+X46+X47+X48</f>
        <v>14657.7</v>
      </c>
      <c r="Y42" s="201">
        <f t="shared" ref="Y42" si="161">X42/W42</f>
        <v>1</v>
      </c>
      <c r="Z42" s="200">
        <f t="shared" ref="Z42:AA42" si="162">Z43+Z44+Z45+Z46+Z47+Z48</f>
        <v>14657.7</v>
      </c>
      <c r="AA42" s="200">
        <f t="shared" si="162"/>
        <v>14657.7</v>
      </c>
      <c r="AB42" s="201">
        <f t="shared" ref="AB42" si="163">AA42/Z42</f>
        <v>1</v>
      </c>
      <c r="AC42" s="200">
        <f t="shared" ref="AC42:AD42" si="164">AC43+AC44+AC45+AC46+AC47+AC48</f>
        <v>14657.8</v>
      </c>
      <c r="AD42" s="200">
        <f t="shared" si="164"/>
        <v>14657.8</v>
      </c>
      <c r="AE42" s="201">
        <f t="shared" ref="AE42" si="165">AD42/AC42</f>
        <v>1</v>
      </c>
      <c r="AF42" s="200">
        <f t="shared" ref="AF42:AG42" si="166">AF43+AF44+AF45+AF46+AF47+AF48</f>
        <v>14657.6</v>
      </c>
      <c r="AG42" s="200">
        <f t="shared" si="166"/>
        <v>14657.6</v>
      </c>
      <c r="AH42" s="201">
        <f t="shared" ref="AH42" si="167">AG42/AF42</f>
        <v>1</v>
      </c>
      <c r="AI42" s="200">
        <f t="shared" ref="AI42:AJ42" si="168">AI43+AI44+AI45+AI46+AI47+AI48</f>
        <v>12224.5</v>
      </c>
      <c r="AJ42" s="200">
        <f t="shared" si="168"/>
        <v>12630</v>
      </c>
      <c r="AK42" s="202">
        <f>AJ42/AI42</f>
        <v>1.0331710908421612</v>
      </c>
      <c r="AL42" s="200">
        <f t="shared" ref="AL42:AM42" si="169">AL43+AL44+AL45+AL46+AL47+AL48</f>
        <v>13441.09</v>
      </c>
      <c r="AM42" s="200">
        <f t="shared" si="169"/>
        <v>0</v>
      </c>
      <c r="AN42" s="202">
        <f>AM42/AL42</f>
        <v>0</v>
      </c>
      <c r="AO42" s="200">
        <f>AO43+AO44+AO45+AO46+AO47+AO48</f>
        <v>12224.4</v>
      </c>
      <c r="AP42" s="200">
        <f>AP43+AP44+AP45+AP46+AP47+AP48</f>
        <v>0</v>
      </c>
      <c r="AQ42" s="201">
        <f t="shared" ref="AQ42" si="170">AP42/AO42</f>
        <v>0</v>
      </c>
      <c r="AR42" s="347" t="s">
        <v>566</v>
      </c>
    </row>
    <row r="43" spans="1:44" s="285" customFormat="1" ht="105" customHeight="1">
      <c r="A43" s="751"/>
      <c r="B43" s="696"/>
      <c r="C43" s="696"/>
      <c r="D43" s="306" t="s">
        <v>37</v>
      </c>
      <c r="E43" s="307">
        <f>H43+K43+N43+Q43+T43+W43+Z43+AC43+AF43+AI43+AL43+AO43</f>
        <v>0</v>
      </c>
      <c r="F43" s="307">
        <f>I43+L43+O43+R43+U43+X43+AA43+AD43+AG43+AJ43+AM43+AP43</f>
        <v>0</v>
      </c>
      <c r="G43" s="201"/>
      <c r="H43" s="307">
        <f>H50</f>
        <v>0</v>
      </c>
      <c r="I43" s="307">
        <f>I50</f>
        <v>0</v>
      </c>
      <c r="J43" s="204"/>
      <c r="K43" s="307">
        <v>0</v>
      </c>
      <c r="L43" s="307">
        <v>0</v>
      </c>
      <c r="M43" s="204"/>
      <c r="N43" s="307">
        <v>0</v>
      </c>
      <c r="O43" s="307">
        <f>O50</f>
        <v>0</v>
      </c>
      <c r="P43" s="204"/>
      <c r="Q43" s="525"/>
      <c r="R43" s="525"/>
      <c r="S43" s="204"/>
      <c r="T43" s="307"/>
      <c r="U43" s="307">
        <f>U50</f>
        <v>0</v>
      </c>
      <c r="V43" s="204"/>
      <c r="W43" s="307"/>
      <c r="X43" s="307">
        <f>X50</f>
        <v>0</v>
      </c>
      <c r="Y43" s="204"/>
      <c r="Z43" s="307"/>
      <c r="AA43" s="307"/>
      <c r="AB43" s="201"/>
      <c r="AC43" s="307"/>
      <c r="AD43" s="307">
        <f t="shared" ref="AD43" si="171">AD50</f>
        <v>0</v>
      </c>
      <c r="AE43" s="204"/>
      <c r="AF43" s="607"/>
      <c r="AG43" s="607">
        <f t="shared" ref="AG43" si="172">AG50</f>
        <v>0</v>
      </c>
      <c r="AH43" s="204"/>
      <c r="AI43" s="304"/>
      <c r="AJ43" s="307">
        <v>0</v>
      </c>
      <c r="AK43" s="204"/>
      <c r="AL43" s="307">
        <v>0</v>
      </c>
      <c r="AM43" s="307">
        <v>0</v>
      </c>
      <c r="AN43" s="204"/>
      <c r="AO43" s="307">
        <v>0</v>
      </c>
      <c r="AP43" s="307">
        <v>0</v>
      </c>
      <c r="AQ43" s="341"/>
      <c r="AR43" s="348"/>
    </row>
    <row r="44" spans="1:44" s="285" customFormat="1" ht="290.25" customHeight="1">
      <c r="A44" s="751"/>
      <c r="B44" s="696"/>
      <c r="C44" s="696"/>
      <c r="D44" s="305" t="s">
        <v>2</v>
      </c>
      <c r="E44" s="307">
        <f>H44+K44+N44+Q44+T44+W44+Z44+AC44+AF44+AI44+AL44+AO44</f>
        <v>163629.99</v>
      </c>
      <c r="F44" s="307">
        <f t="shared" ref="E44:F45" si="173">I44+L44+O44+R44+U44+X44+AA44+AD44+AG44+AJ44+AM44+AP44</f>
        <v>138370</v>
      </c>
      <c r="G44" s="201">
        <f>F44/E44</f>
        <v>0.84562738163095896</v>
      </c>
      <c r="H44" s="307">
        <v>12630</v>
      </c>
      <c r="I44" s="307">
        <v>12630</v>
      </c>
      <c r="J44" s="201">
        <f t="shared" ref="J44" si="174">I44/H44</f>
        <v>1</v>
      </c>
      <c r="K44" s="307">
        <v>12630</v>
      </c>
      <c r="L44" s="307">
        <v>12630</v>
      </c>
      <c r="M44" s="201">
        <f t="shared" ref="M44" si="175">L44/K44</f>
        <v>1</v>
      </c>
      <c r="N44" s="307">
        <v>12533.5</v>
      </c>
      <c r="O44" s="307">
        <v>12533.5</v>
      </c>
      <c r="P44" s="201">
        <f t="shared" ref="P44" si="176">O44/N44</f>
        <v>1</v>
      </c>
      <c r="Q44" s="525">
        <v>14657.9</v>
      </c>
      <c r="R44" s="525">
        <v>14657.9</v>
      </c>
      <c r="S44" s="201">
        <f t="shared" ref="S44" si="177">R44/Q44</f>
        <v>1</v>
      </c>
      <c r="T44" s="307">
        <v>14657.8</v>
      </c>
      <c r="U44" s="307">
        <v>14657.8</v>
      </c>
      <c r="V44" s="201">
        <f t="shared" ref="V44" si="178">U44/T44</f>
        <v>1</v>
      </c>
      <c r="W44" s="307">
        <v>14657.7</v>
      </c>
      <c r="X44" s="307">
        <v>14657.7</v>
      </c>
      <c r="Y44" s="201">
        <f t="shared" ref="Y44" si="179">X44/W44</f>
        <v>1</v>
      </c>
      <c r="Z44" s="307">
        <v>14657.7</v>
      </c>
      <c r="AA44" s="307">
        <v>14657.7</v>
      </c>
      <c r="AB44" s="201">
        <f t="shared" ref="AB44" si="180">AA44/Z44</f>
        <v>1</v>
      </c>
      <c r="AC44" s="307">
        <v>14657.8</v>
      </c>
      <c r="AD44" s="307">
        <v>14657.8</v>
      </c>
      <c r="AE44" s="201">
        <f t="shared" ref="AE44" si="181">AD44/AC44</f>
        <v>1</v>
      </c>
      <c r="AF44" s="607">
        <v>14657.6</v>
      </c>
      <c r="AG44" s="607">
        <v>14657.6</v>
      </c>
      <c r="AH44" s="201">
        <f t="shared" ref="AH44" si="182">AG44/AF44</f>
        <v>1</v>
      </c>
      <c r="AI44" s="307">
        <v>12224.5</v>
      </c>
      <c r="AJ44" s="307">
        <v>12630</v>
      </c>
      <c r="AK44" s="201"/>
      <c r="AL44" s="307">
        <v>13441.09</v>
      </c>
      <c r="AM44" s="307"/>
      <c r="AN44" s="201">
        <f>AM44/AL44</f>
        <v>0</v>
      </c>
      <c r="AO44" s="307">
        <v>12224.4</v>
      </c>
      <c r="AP44" s="307"/>
      <c r="AQ44" s="201">
        <f t="shared" ref="AQ44" si="183">AP44/AO44</f>
        <v>0</v>
      </c>
      <c r="AR44" s="348" t="s">
        <v>567</v>
      </c>
    </row>
    <row r="45" spans="1:44" s="285" customFormat="1" ht="97.5" customHeight="1" thickBot="1">
      <c r="A45" s="751"/>
      <c r="B45" s="696"/>
      <c r="C45" s="696"/>
      <c r="D45" s="305" t="s">
        <v>284</v>
      </c>
      <c r="E45" s="307">
        <f t="shared" si="173"/>
        <v>0</v>
      </c>
      <c r="F45" s="307">
        <v>0</v>
      </c>
      <c r="G45" s="318"/>
      <c r="H45" s="307">
        <v>0</v>
      </c>
      <c r="I45" s="307">
        <v>0</v>
      </c>
      <c r="J45" s="204"/>
      <c r="K45" s="307">
        <v>0</v>
      </c>
      <c r="L45" s="307">
        <v>0</v>
      </c>
      <c r="M45" s="204"/>
      <c r="N45" s="307">
        <v>0</v>
      </c>
      <c r="O45" s="307">
        <v>0</v>
      </c>
      <c r="P45" s="204"/>
      <c r="Q45" s="525">
        <v>0</v>
      </c>
      <c r="R45" s="525"/>
      <c r="S45" s="204"/>
      <c r="T45" s="307">
        <v>0</v>
      </c>
      <c r="U45" s="307"/>
      <c r="V45" s="204"/>
      <c r="W45" s="307">
        <v>0</v>
      </c>
      <c r="X45" s="307"/>
      <c r="Y45" s="204"/>
      <c r="Z45" s="307">
        <v>0</v>
      </c>
      <c r="AA45" s="307"/>
      <c r="AB45" s="204"/>
      <c r="AC45" s="307">
        <v>0</v>
      </c>
      <c r="AD45" s="307"/>
      <c r="AE45" s="204"/>
      <c r="AF45" s="607">
        <v>0</v>
      </c>
      <c r="AG45" s="607"/>
      <c r="AH45" s="204"/>
      <c r="AI45" s="304">
        <v>0</v>
      </c>
      <c r="AJ45" s="307">
        <v>0</v>
      </c>
      <c r="AK45" s="204"/>
      <c r="AL45" s="307">
        <v>0</v>
      </c>
      <c r="AM45" s="307">
        <v>0</v>
      </c>
      <c r="AN45" s="204"/>
      <c r="AO45" s="307">
        <v>0</v>
      </c>
      <c r="AP45" s="307">
        <v>0</v>
      </c>
      <c r="AQ45" s="341"/>
      <c r="AR45" s="348"/>
    </row>
    <row r="46" spans="1:44" s="285" customFormat="1" ht="351" customHeight="1">
      <c r="A46" s="751"/>
      <c r="B46" s="696"/>
      <c r="C46" s="696"/>
      <c r="D46" s="305" t="s">
        <v>292</v>
      </c>
      <c r="E46" s="200">
        <f>H46+K46+N46+Q46+T46+W46+Z46+AC46+AF46+AI46+AL46+AO46</f>
        <v>0</v>
      </c>
      <c r="F46" s="200">
        <f>I46+L46+O46+R46+U46+X46+AA46+AD46+AG46+AJ46+AM46+AP46</f>
        <v>0</v>
      </c>
      <c r="G46" s="318"/>
      <c r="H46" s="307">
        <f t="shared" ref="H46:I46" si="184">H56</f>
        <v>0</v>
      </c>
      <c r="I46" s="307">
        <f t="shared" si="184"/>
        <v>0</v>
      </c>
      <c r="J46" s="204"/>
      <c r="K46" s="307">
        <f t="shared" ref="K46:L46" si="185">K56</f>
        <v>0</v>
      </c>
      <c r="L46" s="307">
        <f t="shared" si="185"/>
        <v>0</v>
      </c>
      <c r="M46" s="204"/>
      <c r="N46" s="307">
        <f t="shared" ref="N46:O46" si="186">N56</f>
        <v>0</v>
      </c>
      <c r="O46" s="307">
        <f t="shared" si="186"/>
        <v>0</v>
      </c>
      <c r="P46" s="204"/>
      <c r="Q46" s="525">
        <f t="shared" ref="Q46:R46" si="187">Q56</f>
        <v>0</v>
      </c>
      <c r="R46" s="525">
        <f t="shared" si="187"/>
        <v>0</v>
      </c>
      <c r="S46" s="204"/>
      <c r="T46" s="307">
        <f t="shared" ref="T46:U46" si="188">T56</f>
        <v>0</v>
      </c>
      <c r="U46" s="307">
        <f t="shared" si="188"/>
        <v>0</v>
      </c>
      <c r="V46" s="204"/>
      <c r="W46" s="307">
        <f t="shared" ref="W46:X46" si="189">W56</f>
        <v>0</v>
      </c>
      <c r="X46" s="307">
        <f t="shared" si="189"/>
        <v>0</v>
      </c>
      <c r="Y46" s="204"/>
      <c r="Z46" s="307">
        <f t="shared" ref="Z46:AA46" si="190">Z56</f>
        <v>0</v>
      </c>
      <c r="AA46" s="307">
        <f t="shared" si="190"/>
        <v>0</v>
      </c>
      <c r="AB46" s="204"/>
      <c r="AC46" s="307">
        <f t="shared" ref="AC46:AD46" si="191">AC56</f>
        <v>0</v>
      </c>
      <c r="AD46" s="307">
        <f t="shared" si="191"/>
        <v>0</v>
      </c>
      <c r="AE46" s="204"/>
      <c r="AF46" s="607">
        <f t="shared" ref="AF46:AG46" si="192">AF56</f>
        <v>0</v>
      </c>
      <c r="AG46" s="607">
        <f t="shared" si="192"/>
        <v>0</v>
      </c>
      <c r="AH46" s="204"/>
      <c r="AI46" s="304">
        <v>0</v>
      </c>
      <c r="AJ46" s="307">
        <f t="shared" ref="AJ46" si="193">AJ56</f>
        <v>0</v>
      </c>
      <c r="AK46" s="204"/>
      <c r="AL46" s="307">
        <f t="shared" ref="AL46:AM46" si="194">AL56</f>
        <v>0</v>
      </c>
      <c r="AM46" s="307">
        <f t="shared" si="194"/>
        <v>0</v>
      </c>
      <c r="AN46" s="204"/>
      <c r="AO46" s="307">
        <f t="shared" ref="AO46:AP46" si="195">AO56</f>
        <v>0</v>
      </c>
      <c r="AP46" s="307">
        <f t="shared" si="195"/>
        <v>0</v>
      </c>
      <c r="AQ46" s="341"/>
      <c r="AR46" s="348"/>
    </row>
    <row r="47" spans="1:44" s="285" customFormat="1" ht="114.75" customHeight="1">
      <c r="A47" s="751"/>
      <c r="B47" s="696"/>
      <c r="C47" s="696"/>
      <c r="D47" s="305" t="s">
        <v>285</v>
      </c>
      <c r="E47" s="307">
        <f>H47+K47+N47+Q47+T47+W47+Z47+AC47+AF47+AI47+AL47+AO47</f>
        <v>0</v>
      </c>
      <c r="F47" s="307">
        <f>I47+L47+O47+R47+U47+X47+AA47+AD47+AG47+AJ47+AM47+AP47</f>
        <v>0</v>
      </c>
      <c r="G47" s="318"/>
      <c r="H47" s="307">
        <f t="shared" ref="H47:I47" si="196">H57</f>
        <v>0</v>
      </c>
      <c r="I47" s="307">
        <f t="shared" si="196"/>
        <v>0</v>
      </c>
      <c r="J47" s="204"/>
      <c r="K47" s="307">
        <f t="shared" ref="K47:L47" si="197">K57</f>
        <v>0</v>
      </c>
      <c r="L47" s="307">
        <f t="shared" si="197"/>
        <v>0</v>
      </c>
      <c r="M47" s="204"/>
      <c r="N47" s="307">
        <f t="shared" ref="N47:O47" si="198">N57</f>
        <v>0</v>
      </c>
      <c r="O47" s="307">
        <f t="shared" si="198"/>
        <v>0</v>
      </c>
      <c r="P47" s="204"/>
      <c r="Q47" s="525">
        <f t="shared" ref="Q47:R47" si="199">Q57</f>
        <v>0</v>
      </c>
      <c r="R47" s="525">
        <f t="shared" si="199"/>
        <v>0</v>
      </c>
      <c r="S47" s="204"/>
      <c r="T47" s="307">
        <f t="shared" ref="T47:U47" si="200">T57</f>
        <v>0</v>
      </c>
      <c r="U47" s="307">
        <f t="shared" si="200"/>
        <v>0</v>
      </c>
      <c r="V47" s="204"/>
      <c r="W47" s="307">
        <f t="shared" ref="W47:X47" si="201">W57</f>
        <v>0</v>
      </c>
      <c r="X47" s="307">
        <f t="shared" si="201"/>
        <v>0</v>
      </c>
      <c r="Y47" s="204"/>
      <c r="Z47" s="307">
        <f t="shared" ref="Z47:AA47" si="202">Z57</f>
        <v>0</v>
      </c>
      <c r="AA47" s="307">
        <f t="shared" si="202"/>
        <v>0</v>
      </c>
      <c r="AB47" s="204"/>
      <c r="AC47" s="307">
        <f t="shared" ref="AC47:AD47" si="203">AC57</f>
        <v>0</v>
      </c>
      <c r="AD47" s="307">
        <f t="shared" si="203"/>
        <v>0</v>
      </c>
      <c r="AE47" s="204"/>
      <c r="AF47" s="607">
        <f t="shared" ref="AF47:AG47" si="204">AF57</f>
        <v>0</v>
      </c>
      <c r="AG47" s="607">
        <f t="shared" si="204"/>
        <v>0</v>
      </c>
      <c r="AH47" s="204"/>
      <c r="AI47" s="307">
        <f t="shared" ref="AI47:AJ47" si="205">AI57</f>
        <v>0</v>
      </c>
      <c r="AJ47" s="307">
        <f t="shared" si="205"/>
        <v>0</v>
      </c>
      <c r="AK47" s="204"/>
      <c r="AL47" s="307">
        <f t="shared" ref="AL47:AM47" si="206">AL57</f>
        <v>0</v>
      </c>
      <c r="AM47" s="307">
        <f t="shared" si="206"/>
        <v>0</v>
      </c>
      <c r="AN47" s="204"/>
      <c r="AO47" s="307">
        <f t="shared" ref="AO47:AP47" si="207">AO57</f>
        <v>0</v>
      </c>
      <c r="AP47" s="307">
        <f t="shared" si="207"/>
        <v>0</v>
      </c>
      <c r="AQ47" s="341"/>
      <c r="AR47" s="348"/>
    </row>
    <row r="48" spans="1:44" s="285" customFormat="1" ht="144.75" customHeight="1" thickBot="1">
      <c r="A48" s="752"/>
      <c r="B48" s="715"/>
      <c r="C48" s="715"/>
      <c r="D48" s="282" t="s">
        <v>43</v>
      </c>
      <c r="E48" s="208">
        <f t="shared" ref="E48:F48" si="208">H48+K48+N48+Q48+T48+W48+Z48+AC48+AF48+AI48+AL48+AO48</f>
        <v>0</v>
      </c>
      <c r="F48" s="208">
        <f t="shared" si="208"/>
        <v>0</v>
      </c>
      <c r="G48" s="350"/>
      <c r="H48" s="208">
        <f t="shared" ref="H48:I48" si="209">H58</f>
        <v>0</v>
      </c>
      <c r="I48" s="208">
        <f t="shared" si="209"/>
        <v>0</v>
      </c>
      <c r="J48" s="346"/>
      <c r="K48" s="208">
        <f t="shared" ref="K48:L48" si="210">K58</f>
        <v>0</v>
      </c>
      <c r="L48" s="208">
        <f t="shared" si="210"/>
        <v>0</v>
      </c>
      <c r="M48" s="346"/>
      <c r="N48" s="208">
        <f t="shared" ref="N48:O48" si="211">N58</f>
        <v>0</v>
      </c>
      <c r="O48" s="208">
        <f t="shared" si="211"/>
        <v>0</v>
      </c>
      <c r="P48" s="346"/>
      <c r="Q48" s="208">
        <f t="shared" ref="Q48:R48" si="212">Q58</f>
        <v>0</v>
      </c>
      <c r="R48" s="208">
        <f t="shared" si="212"/>
        <v>0</v>
      </c>
      <c r="S48" s="346"/>
      <c r="T48" s="208">
        <f t="shared" ref="T48:U48" si="213">T58</f>
        <v>0</v>
      </c>
      <c r="U48" s="208">
        <f t="shared" si="213"/>
        <v>0</v>
      </c>
      <c r="V48" s="346"/>
      <c r="W48" s="208">
        <f t="shared" ref="W48:X48" si="214">W58</f>
        <v>0</v>
      </c>
      <c r="X48" s="208">
        <f t="shared" si="214"/>
        <v>0</v>
      </c>
      <c r="Y48" s="346"/>
      <c r="Z48" s="208">
        <f t="shared" ref="Z48:AA48" si="215">Z58</f>
        <v>0</v>
      </c>
      <c r="AA48" s="208">
        <f t="shared" si="215"/>
        <v>0</v>
      </c>
      <c r="AB48" s="346"/>
      <c r="AC48" s="208">
        <f t="shared" ref="AC48:AD48" si="216">AC58</f>
        <v>0</v>
      </c>
      <c r="AD48" s="208">
        <f t="shared" si="216"/>
        <v>0</v>
      </c>
      <c r="AE48" s="346"/>
      <c r="AF48" s="208">
        <f t="shared" ref="AF48:AG48" si="217">AF58</f>
        <v>0</v>
      </c>
      <c r="AG48" s="208">
        <f t="shared" si="217"/>
        <v>0</v>
      </c>
      <c r="AH48" s="346"/>
      <c r="AI48" s="208">
        <f t="shared" ref="AI48:AJ48" si="218">AI58</f>
        <v>0</v>
      </c>
      <c r="AJ48" s="208">
        <f t="shared" si="218"/>
        <v>0</v>
      </c>
      <c r="AK48" s="346"/>
      <c r="AL48" s="208">
        <f t="shared" ref="AL48:AM48" si="219">AL58</f>
        <v>0</v>
      </c>
      <c r="AM48" s="208">
        <f t="shared" si="219"/>
        <v>0</v>
      </c>
      <c r="AN48" s="346"/>
      <c r="AO48" s="208">
        <f t="shared" ref="AO48:AP48" si="220">AO58</f>
        <v>0</v>
      </c>
      <c r="AP48" s="208">
        <f t="shared" si="220"/>
        <v>0</v>
      </c>
      <c r="AQ48" s="351"/>
      <c r="AR48" s="348"/>
    </row>
    <row r="49" spans="1:44" s="285" customFormat="1" ht="152.25" customHeight="1">
      <c r="A49" s="753" t="s">
        <v>296</v>
      </c>
      <c r="B49" s="754" t="s">
        <v>411</v>
      </c>
      <c r="C49" s="754" t="s">
        <v>553</v>
      </c>
      <c r="D49" s="352" t="s">
        <v>41</v>
      </c>
      <c r="E49" s="276">
        <f>H49+K49+N49+Q49+T49+W49+Z49+AC49+AF49+AI49+AL49+AO49</f>
        <v>782154.80000000016</v>
      </c>
      <c r="F49" s="276">
        <f>I49+L49+O49+R49+U49+X49+AA49+AD49+AG49+AJ49+AM49+AP49</f>
        <v>499555.00000000012</v>
      </c>
      <c r="G49" s="278">
        <f>F49/E49</f>
        <v>0.63869070419308305</v>
      </c>
      <c r="H49" s="276">
        <f>H59+H68+H103+H174</f>
        <v>16856</v>
      </c>
      <c r="I49" s="276">
        <f>I59+I68+I103+I174</f>
        <v>16856</v>
      </c>
      <c r="J49" s="201">
        <f t="shared" ref="J49" si="221">I49/H49</f>
        <v>1</v>
      </c>
      <c r="K49" s="276">
        <f>K59+K68+K103+K174</f>
        <v>25006.399999999998</v>
      </c>
      <c r="L49" s="276">
        <f>L59+L68+L103+L174</f>
        <v>25006.399999999998</v>
      </c>
      <c r="M49" s="277">
        <f>L49/K49</f>
        <v>1</v>
      </c>
      <c r="N49" s="276">
        <f>N59+N68+N103+N174</f>
        <v>109602.8</v>
      </c>
      <c r="O49" s="276">
        <f>O59+O68+O103+O174</f>
        <v>109602.8</v>
      </c>
      <c r="P49" s="277">
        <f>O49/N49</f>
        <v>1</v>
      </c>
      <c r="Q49" s="524">
        <f>Q59+Q68+Q103+Q174</f>
        <v>17362.199999999997</v>
      </c>
      <c r="R49" s="524">
        <f>R59+R68+R103+R174</f>
        <v>17362.199999999997</v>
      </c>
      <c r="S49" s="202">
        <f>R49/Q49</f>
        <v>1</v>
      </c>
      <c r="T49" s="276">
        <f>T59+T68+T103+T174</f>
        <v>27676.3</v>
      </c>
      <c r="U49" s="276">
        <f>U59+U68+U103+U174</f>
        <v>27676.3</v>
      </c>
      <c r="V49" s="202">
        <f>U49/T49</f>
        <v>1</v>
      </c>
      <c r="W49" s="276">
        <f>W59+W68+W103+W174</f>
        <v>66126.400000000009</v>
      </c>
      <c r="X49" s="276">
        <f>X59+X68+X103+X174</f>
        <v>66126.400000000009</v>
      </c>
      <c r="Y49" s="202">
        <f>X49/W49</f>
        <v>1</v>
      </c>
      <c r="Z49" s="276">
        <f>Z59+Z68+Z103+Z174</f>
        <v>75930.7</v>
      </c>
      <c r="AA49" s="276">
        <f>AA59+AA68+AA103+AA174</f>
        <v>28317.7</v>
      </c>
      <c r="AB49" s="202">
        <f>AA49/Z49</f>
        <v>0.37294137944204386</v>
      </c>
      <c r="AC49" s="276">
        <f>AC59+AC68+AC103+AC174</f>
        <v>20872.7</v>
      </c>
      <c r="AD49" s="276">
        <f>AD59+AD68+AD103+AD174</f>
        <v>20872.400000000001</v>
      </c>
      <c r="AE49" s="202">
        <f>AD49/AC49</f>
        <v>0.99998562715892059</v>
      </c>
      <c r="AF49" s="602">
        <f>AF59+AF68+AF103+AF174</f>
        <v>163789.40000000002</v>
      </c>
      <c r="AG49" s="602">
        <f>AG59+AG68+AG103+AG174</f>
        <v>163789.40000000002</v>
      </c>
      <c r="AH49" s="202">
        <f>AG49/AF49</f>
        <v>1</v>
      </c>
      <c r="AI49" s="276">
        <f>AI59+AI68+AI103+AI174</f>
        <v>167846.2</v>
      </c>
      <c r="AJ49" s="276">
        <f>AJ59+AJ68+AJ103+AJ174</f>
        <v>23945.4</v>
      </c>
      <c r="AK49" s="277">
        <f>AJ49/AI49</f>
        <v>0.14266274720547739</v>
      </c>
      <c r="AL49" s="276">
        <f>AL59+AL68+AL103+AL174</f>
        <v>45300.799999999996</v>
      </c>
      <c r="AM49" s="276">
        <f>AM59+AM68+AM103+AM174</f>
        <v>0</v>
      </c>
      <c r="AN49" s="277">
        <f>AM49/AL49</f>
        <v>0</v>
      </c>
      <c r="AO49" s="276">
        <f t="shared" ref="AO49:AP51" si="222">AO59+AO68+AO103+AO174</f>
        <v>45784.9</v>
      </c>
      <c r="AP49" s="276">
        <f t="shared" si="222"/>
        <v>0</v>
      </c>
      <c r="AQ49" s="202">
        <f>AP49/AO49</f>
        <v>0</v>
      </c>
      <c r="AR49" s="353" t="s">
        <v>568</v>
      </c>
    </row>
    <row r="50" spans="1:44" s="285" customFormat="1" ht="273" customHeight="1" thickBot="1">
      <c r="A50" s="751"/>
      <c r="B50" s="696"/>
      <c r="C50" s="696"/>
      <c r="D50" s="306" t="s">
        <v>37</v>
      </c>
      <c r="E50" s="307">
        <f>H50+K50+N50+Q50+T50+W50+Z50+AC50+AF50+AI50+AL50+AO50</f>
        <v>4160.6000000000004</v>
      </c>
      <c r="F50" s="307">
        <f>I50+L50+O50+R50+U50+X50+AA50+AD50+AG50+AJ50+AM50+AP50</f>
        <v>3316.5</v>
      </c>
      <c r="G50" s="201">
        <f t="shared" ref="G50:G53" si="223">F50/E50</f>
        <v>0.79712060760467229</v>
      </c>
      <c r="H50" s="307">
        <f>H60+H69+H104+H140+H175</f>
        <v>0</v>
      </c>
      <c r="I50" s="307">
        <f>I60+I69+I104+I140+I175</f>
        <v>0</v>
      </c>
      <c r="J50" s="204"/>
      <c r="K50" s="307">
        <f>K60+K69+K104+K140+K175</f>
        <v>1040.0999999999999</v>
      </c>
      <c r="L50" s="307">
        <f>L60+L69+L104+L140+L175</f>
        <v>1040.0999999999999</v>
      </c>
      <c r="M50" s="201">
        <f>L50/K50</f>
        <v>1</v>
      </c>
      <c r="N50" s="307">
        <f>N60+N69+N104+N140+N175</f>
        <v>0</v>
      </c>
      <c r="O50" s="307">
        <f>O60+O69+O104+O140+O175</f>
        <v>0</v>
      </c>
      <c r="P50" s="204"/>
      <c r="Q50" s="525">
        <f>Q60+Q69+Q104+Q140+Q175</f>
        <v>1098</v>
      </c>
      <c r="R50" s="525">
        <f>R60+R69+R104+R140+R175</f>
        <v>1098</v>
      </c>
      <c r="S50" s="204"/>
      <c r="T50" s="307">
        <f>T60+T69+T104+T140+T175</f>
        <v>0</v>
      </c>
      <c r="U50" s="307">
        <f>U60+U69+U104+U140+U175</f>
        <v>0</v>
      </c>
      <c r="V50" s="204"/>
      <c r="W50" s="307">
        <f>W60+W69+W104+W140+W175</f>
        <v>0</v>
      </c>
      <c r="X50" s="307">
        <f>X60+X69+X104+X140+X175</f>
        <v>0</v>
      </c>
      <c r="Y50" s="204"/>
      <c r="Z50" s="307">
        <f>Z60+Z69+Z104+Z140+Z175</f>
        <v>2022.5</v>
      </c>
      <c r="AA50" s="307">
        <f>AA60+AA69+AA104+AA140+AA175</f>
        <v>1178.4000000000001</v>
      </c>
      <c r="AB50" s="201">
        <v>0</v>
      </c>
      <c r="AC50" s="307">
        <f>AC60+AC69+AC104+AC140+AC175</f>
        <v>0</v>
      </c>
      <c r="AD50" s="307">
        <f>AD60+AD69+AD104+AD140+AD175</f>
        <v>0</v>
      </c>
      <c r="AE50" s="204"/>
      <c r="AF50" s="607">
        <f>AF60+AF69+AF104+AF140+AF175</f>
        <v>0</v>
      </c>
      <c r="AG50" s="607">
        <f>AG60+AG69+AG104+AG140+AG175</f>
        <v>0</v>
      </c>
      <c r="AH50" s="204"/>
      <c r="AI50" s="307">
        <f>AI60+AI69+AI104+AI140+AI175</f>
        <v>0</v>
      </c>
      <c r="AJ50" s="307">
        <f>AJ60+AJ69+AJ104+AJ140+AJ175</f>
        <v>0</v>
      </c>
      <c r="AK50" s="201">
        <v>0</v>
      </c>
      <c r="AL50" s="307">
        <f>+AL36</f>
        <v>0</v>
      </c>
      <c r="AM50" s="307">
        <f>AM60+AM69+AM104+AM175</f>
        <v>0</v>
      </c>
      <c r="AN50" s="204"/>
      <c r="AO50" s="307">
        <f t="shared" si="222"/>
        <v>0</v>
      </c>
      <c r="AP50" s="307">
        <f t="shared" si="222"/>
        <v>0</v>
      </c>
      <c r="AQ50" s="201">
        <v>0</v>
      </c>
      <c r="AR50" s="348" t="s">
        <v>537</v>
      </c>
    </row>
    <row r="51" spans="1:44" s="285" customFormat="1" ht="409.6" customHeight="1">
      <c r="A51" s="751"/>
      <c r="B51" s="696"/>
      <c r="C51" s="696"/>
      <c r="D51" s="674" t="s">
        <v>2</v>
      </c>
      <c r="E51" s="682">
        <f t="shared" ref="E51:F58" si="224">H51+K51+N51+Q51+T51+W51+Z51+AC51+AF51+AI51+AL51+AO51</f>
        <v>30076.1</v>
      </c>
      <c r="F51" s="682">
        <f t="shared" si="224"/>
        <v>8837</v>
      </c>
      <c r="G51" s="686">
        <f t="shared" si="223"/>
        <v>0.29382133986786851</v>
      </c>
      <c r="H51" s="682">
        <f>H61+H70+H105+H176</f>
        <v>306.3</v>
      </c>
      <c r="I51" s="682">
        <f>I61+I70+I105+I176</f>
        <v>306.3</v>
      </c>
      <c r="J51" s="709">
        <f>I51/H51</f>
        <v>1</v>
      </c>
      <c r="K51" s="682">
        <f>K61+K70+K105+K176</f>
        <v>2160.1999999999998</v>
      </c>
      <c r="L51" s="682">
        <f>L61+L70+L105</f>
        <v>2160.1999999999998</v>
      </c>
      <c r="M51" s="709">
        <f>L51/K51</f>
        <v>1</v>
      </c>
      <c r="N51" s="682">
        <f>N61+N70+N105+N176</f>
        <v>484.20000000000005</v>
      </c>
      <c r="O51" s="682">
        <f>O61+O70+O105+O176</f>
        <v>484.20000000000005</v>
      </c>
      <c r="P51" s="709">
        <f>O51/N51</f>
        <v>1</v>
      </c>
      <c r="Q51" s="682">
        <f>Q61+Q70+Q105+Q176</f>
        <v>64.5</v>
      </c>
      <c r="R51" s="682">
        <f>R61+R70+R105+R176</f>
        <v>64.5</v>
      </c>
      <c r="S51" s="709">
        <f>R51/Q51</f>
        <v>1</v>
      </c>
      <c r="T51" s="682">
        <f>T61+T70+T105+T176</f>
        <v>2399.3000000000002</v>
      </c>
      <c r="U51" s="682">
        <f>U61+U70+U105+U176</f>
        <v>2399.3000000000002</v>
      </c>
      <c r="V51" s="709">
        <f>U51/T51*1</f>
        <v>1</v>
      </c>
      <c r="W51" s="682">
        <f>W61+W70+W105+W176</f>
        <v>144.4</v>
      </c>
      <c r="X51" s="682">
        <f>X61+X70+X105+X176</f>
        <v>144.4</v>
      </c>
      <c r="Y51" s="709">
        <f>X51/W51*1</f>
        <v>1</v>
      </c>
      <c r="Z51" s="682">
        <f>Z61+Z70+Z105+Z176</f>
        <v>569.70000000000005</v>
      </c>
      <c r="AA51" s="682">
        <f>AA61+AA70+AA105+AA176</f>
        <v>192.6</v>
      </c>
      <c r="AB51" s="709">
        <f t="shared" ref="AB51" si="225">AA51/Z51</f>
        <v>0.3380726698262243</v>
      </c>
      <c r="AC51" s="682">
        <f>AC61+AC70+AC105+AC176</f>
        <v>78.3</v>
      </c>
      <c r="AD51" s="682">
        <f>AD61+AD70+AD105+AD176</f>
        <v>78.3</v>
      </c>
      <c r="AE51" s="709">
        <f t="shared" ref="AE51" si="226">AD51/AC51</f>
        <v>1</v>
      </c>
      <c r="AF51" s="682">
        <f>AF61+AF70+AF105+AF176</f>
        <v>2881.7</v>
      </c>
      <c r="AG51" s="682">
        <f>AG61+AG70+AG105+AG176</f>
        <v>2881.7</v>
      </c>
      <c r="AH51" s="727">
        <f>AG51/AF51</f>
        <v>1</v>
      </c>
      <c r="AI51" s="682">
        <f>AI61+AI70+AI105+AI176</f>
        <v>20942.7</v>
      </c>
      <c r="AJ51" s="682">
        <f>AJ61+AJ70+AJ105+AJ176</f>
        <v>125.5</v>
      </c>
      <c r="AK51" s="709">
        <f t="shared" ref="AK51:AK59" si="227">AJ51/AI51</f>
        <v>5.9925415538588621E-3</v>
      </c>
      <c r="AL51" s="682">
        <f>AL61+AL70+AL105+AL176</f>
        <v>0</v>
      </c>
      <c r="AM51" s="682">
        <f>AM61+AM70+AM105+AM176</f>
        <v>0</v>
      </c>
      <c r="AN51" s="709" t="e">
        <f t="shared" ref="AN51" si="228">AM51/AL51</f>
        <v>#DIV/0!</v>
      </c>
      <c r="AO51" s="682">
        <f t="shared" si="222"/>
        <v>44.8</v>
      </c>
      <c r="AP51" s="682">
        <f t="shared" si="222"/>
        <v>0</v>
      </c>
      <c r="AQ51" s="727">
        <f>AP51/AO51</f>
        <v>0</v>
      </c>
      <c r="AR51" s="724" t="s">
        <v>592</v>
      </c>
    </row>
    <row r="52" spans="1:44" s="285" customFormat="1" ht="313.5" customHeight="1" thickBot="1">
      <c r="A52" s="751"/>
      <c r="B52" s="696"/>
      <c r="C52" s="696"/>
      <c r="D52" s="675"/>
      <c r="E52" s="683"/>
      <c r="F52" s="683"/>
      <c r="G52" s="687"/>
      <c r="H52" s="683"/>
      <c r="I52" s="683"/>
      <c r="J52" s="723"/>
      <c r="K52" s="683"/>
      <c r="L52" s="683"/>
      <c r="M52" s="723"/>
      <c r="N52" s="683"/>
      <c r="O52" s="683"/>
      <c r="P52" s="723"/>
      <c r="Q52" s="683"/>
      <c r="R52" s="683"/>
      <c r="S52" s="723"/>
      <c r="T52" s="683"/>
      <c r="U52" s="683"/>
      <c r="V52" s="748"/>
      <c r="W52" s="683"/>
      <c r="X52" s="683"/>
      <c r="Y52" s="748"/>
      <c r="Z52" s="683"/>
      <c r="AA52" s="683"/>
      <c r="AB52" s="748"/>
      <c r="AC52" s="683"/>
      <c r="AD52" s="683"/>
      <c r="AE52" s="748"/>
      <c r="AF52" s="683"/>
      <c r="AG52" s="683"/>
      <c r="AH52" s="748"/>
      <c r="AI52" s="683"/>
      <c r="AJ52" s="683"/>
      <c r="AK52" s="748"/>
      <c r="AL52" s="683"/>
      <c r="AM52" s="683"/>
      <c r="AN52" s="748"/>
      <c r="AO52" s="683"/>
      <c r="AP52" s="683"/>
      <c r="AQ52" s="748"/>
      <c r="AR52" s="726"/>
    </row>
    <row r="53" spans="1:44" s="285" customFormat="1" ht="409.6" customHeight="1">
      <c r="A53" s="751"/>
      <c r="B53" s="696"/>
      <c r="C53" s="696"/>
      <c r="D53" s="674" t="s">
        <v>284</v>
      </c>
      <c r="E53" s="682">
        <f t="shared" si="224"/>
        <v>747918.10000000009</v>
      </c>
      <c r="F53" s="682">
        <f t="shared" si="224"/>
        <v>487401.5</v>
      </c>
      <c r="G53" s="686">
        <f t="shared" si="223"/>
        <v>0.65167763689633929</v>
      </c>
      <c r="H53" s="682">
        <f>H62+H71+H107+H177</f>
        <v>16549.7</v>
      </c>
      <c r="I53" s="682">
        <f>I62+I71+I107+I177</f>
        <v>16549.7</v>
      </c>
      <c r="J53" s="709">
        <f t="shared" ref="J53" si="229">I53/H53</f>
        <v>1</v>
      </c>
      <c r="K53" s="682">
        <f>K62+K71+K107+K177</f>
        <v>21806.1</v>
      </c>
      <c r="L53" s="682">
        <f>L62+L71+L107+L177</f>
        <v>21806.1</v>
      </c>
      <c r="M53" s="709">
        <f>L53/K53</f>
        <v>1</v>
      </c>
      <c r="N53" s="682">
        <f>N62+N71+N107+N177</f>
        <v>109118.59999999999</v>
      </c>
      <c r="O53" s="682">
        <f>O62+O71+O107+O177</f>
        <v>109118.59999999999</v>
      </c>
      <c r="P53" s="709">
        <f>O53/N53</f>
        <v>1</v>
      </c>
      <c r="Q53" s="682">
        <f>Q62+Q71+Q107+Q177</f>
        <v>16199.699999999999</v>
      </c>
      <c r="R53" s="682">
        <f>R62+R71+R107+R177</f>
        <v>16199.699999999999</v>
      </c>
      <c r="S53" s="709">
        <f>R53/Q53</f>
        <v>1</v>
      </c>
      <c r="T53" s="682">
        <f>T62+T71+T107+T177</f>
        <v>25277</v>
      </c>
      <c r="U53" s="682">
        <f>U62+U71+U107+U177</f>
        <v>25277</v>
      </c>
      <c r="V53" s="727">
        <f>U53/T53</f>
        <v>1</v>
      </c>
      <c r="W53" s="682">
        <f>W62+W71+W107+W177</f>
        <v>65982</v>
      </c>
      <c r="X53" s="682">
        <f>X62+X71+X107+X177</f>
        <v>65982</v>
      </c>
      <c r="Y53" s="727">
        <f>X53/W53</f>
        <v>1</v>
      </c>
      <c r="Z53" s="682">
        <f>Z62+Z71+Z107+Z177</f>
        <v>73338.5</v>
      </c>
      <c r="AA53" s="682">
        <f>AA62+AA71+AA107+AA177</f>
        <v>26946.7</v>
      </c>
      <c r="AB53" s="727">
        <f>AA53/Z53</f>
        <v>0.36742911294886044</v>
      </c>
      <c r="AC53" s="682">
        <f>AC62+AC71+AC107+AC177</f>
        <v>20794.400000000001</v>
      </c>
      <c r="AD53" s="682">
        <f>AD62+AD71+AD107+AD177</f>
        <v>20794.100000000002</v>
      </c>
      <c r="AE53" s="727">
        <f>AD53/AC53</f>
        <v>0.99998557303889513</v>
      </c>
      <c r="AF53" s="682">
        <f>AF62+AF71+AF107+AF177</f>
        <v>160907.70000000001</v>
      </c>
      <c r="AG53" s="682">
        <f>AG62+AG71+AG107+AG177</f>
        <v>160907.70000000001</v>
      </c>
      <c r="AH53" s="727">
        <f>AG53/AF53</f>
        <v>1</v>
      </c>
      <c r="AI53" s="682">
        <f>AI62+AI71+AI107+AI177</f>
        <v>146903.50000000003</v>
      </c>
      <c r="AJ53" s="682">
        <f>AJ62+AJ71+AJ107+AJ177</f>
        <v>23819.9</v>
      </c>
      <c r="AK53" s="727">
        <f>AJ53/AI53</f>
        <v>0.16214657921696893</v>
      </c>
      <c r="AL53" s="682">
        <f>AL62+AL71+AL107+AL177</f>
        <v>45300.799999999996</v>
      </c>
      <c r="AM53" s="682">
        <f>AM62+AM71+AM107+AM177</f>
        <v>0</v>
      </c>
      <c r="AN53" s="727">
        <f>AM53/AL53</f>
        <v>0</v>
      </c>
      <c r="AO53" s="682">
        <f>AO62+AO71+AO107+AO177</f>
        <v>45740.1</v>
      </c>
      <c r="AP53" s="682">
        <f>AP62+AP71+AP107+AP177</f>
        <v>0</v>
      </c>
      <c r="AQ53" s="727">
        <f>AP53/AO53</f>
        <v>0</v>
      </c>
      <c r="AR53" s="724" t="s">
        <v>593</v>
      </c>
    </row>
    <row r="54" spans="1:44" s="285" customFormat="1" ht="409.6" customHeight="1">
      <c r="A54" s="751"/>
      <c r="B54" s="696"/>
      <c r="C54" s="696"/>
      <c r="D54" s="733"/>
      <c r="E54" s="708"/>
      <c r="F54" s="708"/>
      <c r="G54" s="742"/>
      <c r="H54" s="708"/>
      <c r="I54" s="708"/>
      <c r="J54" s="710"/>
      <c r="K54" s="708"/>
      <c r="L54" s="708"/>
      <c r="M54" s="710"/>
      <c r="N54" s="708"/>
      <c r="O54" s="708"/>
      <c r="P54" s="710"/>
      <c r="Q54" s="708"/>
      <c r="R54" s="708"/>
      <c r="S54" s="710"/>
      <c r="T54" s="708"/>
      <c r="U54" s="708"/>
      <c r="V54" s="710"/>
      <c r="W54" s="708"/>
      <c r="X54" s="708"/>
      <c r="Y54" s="710"/>
      <c r="Z54" s="708"/>
      <c r="AA54" s="708"/>
      <c r="AB54" s="710"/>
      <c r="AC54" s="708"/>
      <c r="AD54" s="708"/>
      <c r="AE54" s="710"/>
      <c r="AF54" s="708"/>
      <c r="AG54" s="708"/>
      <c r="AH54" s="710"/>
      <c r="AI54" s="708"/>
      <c r="AJ54" s="708"/>
      <c r="AK54" s="710"/>
      <c r="AL54" s="708"/>
      <c r="AM54" s="708"/>
      <c r="AN54" s="710"/>
      <c r="AO54" s="708"/>
      <c r="AP54" s="708"/>
      <c r="AQ54" s="710"/>
      <c r="AR54" s="725"/>
    </row>
    <row r="55" spans="1:44" s="285" customFormat="1" ht="123" customHeight="1" thickBot="1">
      <c r="A55" s="751"/>
      <c r="B55" s="696"/>
      <c r="C55" s="696"/>
      <c r="D55" s="675"/>
      <c r="E55" s="747"/>
      <c r="F55" s="747"/>
      <c r="G55" s="687"/>
      <c r="H55" s="683"/>
      <c r="I55" s="683"/>
      <c r="J55" s="723"/>
      <c r="K55" s="683"/>
      <c r="L55" s="683"/>
      <c r="M55" s="723"/>
      <c r="N55" s="683"/>
      <c r="O55" s="683"/>
      <c r="P55" s="723"/>
      <c r="Q55" s="683"/>
      <c r="R55" s="683"/>
      <c r="S55" s="723"/>
      <c r="T55" s="683"/>
      <c r="U55" s="683"/>
      <c r="V55" s="723"/>
      <c r="W55" s="683"/>
      <c r="X55" s="683"/>
      <c r="Y55" s="723"/>
      <c r="Z55" s="683"/>
      <c r="AA55" s="683"/>
      <c r="AB55" s="723"/>
      <c r="AC55" s="683"/>
      <c r="AD55" s="683"/>
      <c r="AE55" s="723"/>
      <c r="AF55" s="683"/>
      <c r="AG55" s="683"/>
      <c r="AH55" s="723"/>
      <c r="AI55" s="683"/>
      <c r="AJ55" s="683"/>
      <c r="AK55" s="723"/>
      <c r="AL55" s="683"/>
      <c r="AM55" s="683"/>
      <c r="AN55" s="723"/>
      <c r="AO55" s="683"/>
      <c r="AP55" s="683"/>
      <c r="AQ55" s="723"/>
      <c r="AR55" s="726"/>
    </row>
    <row r="56" spans="1:44" s="285" customFormat="1" ht="243.75" customHeight="1">
      <c r="A56" s="751"/>
      <c r="B56" s="696"/>
      <c r="C56" s="696"/>
      <c r="D56" s="305" t="s">
        <v>292</v>
      </c>
      <c r="E56" s="200">
        <f t="shared" si="224"/>
        <v>0</v>
      </c>
      <c r="F56" s="200">
        <f t="shared" ref="F56:F58" si="230">I56+L56+O56+R56+U56+X56+AA56+AD56+AG56+AJ56+AM56+AP56</f>
        <v>0</v>
      </c>
      <c r="G56" s="204"/>
      <c r="H56" s="307">
        <f t="shared" ref="H56:I58" si="231">H65+H72+H108+H178</f>
        <v>0</v>
      </c>
      <c r="I56" s="307">
        <f t="shared" si="231"/>
        <v>0</v>
      </c>
      <c r="J56" s="204"/>
      <c r="K56" s="307">
        <f t="shared" ref="K56:L58" si="232">K65+K72+K108+K178</f>
        <v>0</v>
      </c>
      <c r="L56" s="307">
        <f t="shared" si="232"/>
        <v>0</v>
      </c>
      <c r="M56" s="204"/>
      <c r="N56" s="307">
        <f t="shared" ref="N56:O58" si="233">N65+N72+N108+N178</f>
        <v>0</v>
      </c>
      <c r="O56" s="307">
        <f t="shared" si="233"/>
        <v>0</v>
      </c>
      <c r="P56" s="204"/>
      <c r="Q56" s="525">
        <f t="shared" ref="Q56:R58" si="234">Q65+Q72+Q108+Q178</f>
        <v>0</v>
      </c>
      <c r="R56" s="525">
        <f t="shared" si="234"/>
        <v>0</v>
      </c>
      <c r="S56" s="204"/>
      <c r="T56" s="307">
        <f t="shared" ref="T56:U58" si="235">T65+T72+T108+T178</f>
        <v>0</v>
      </c>
      <c r="U56" s="307">
        <f t="shared" si="235"/>
        <v>0</v>
      </c>
      <c r="V56" s="204"/>
      <c r="W56" s="307">
        <f t="shared" ref="W56:X58" si="236">W65+W72+W108+W178</f>
        <v>0</v>
      </c>
      <c r="X56" s="307">
        <f t="shared" si="236"/>
        <v>0</v>
      </c>
      <c r="Y56" s="204"/>
      <c r="Z56" s="307">
        <f t="shared" ref="Z56:AA58" si="237">Z65+Z72+Z108+Z178</f>
        <v>0</v>
      </c>
      <c r="AA56" s="307">
        <f t="shared" si="237"/>
        <v>0</v>
      </c>
      <c r="AB56" s="204"/>
      <c r="AC56" s="307">
        <f t="shared" ref="AC56:AD58" si="238">AC65+AC72+AC108+AC178</f>
        <v>0</v>
      </c>
      <c r="AD56" s="307">
        <f t="shared" si="238"/>
        <v>0</v>
      </c>
      <c r="AE56" s="204"/>
      <c r="AF56" s="607">
        <f t="shared" ref="AF56:AG58" si="239">AF65+AF72+AF108+AF178</f>
        <v>0</v>
      </c>
      <c r="AG56" s="607">
        <f t="shared" si="239"/>
        <v>0</v>
      </c>
      <c r="AH56" s="204"/>
      <c r="AI56" s="307">
        <f t="shared" ref="AI56:AJ58" si="240">AI65+AI72+AI108+AI178</f>
        <v>0</v>
      </c>
      <c r="AJ56" s="307">
        <f t="shared" si="240"/>
        <v>0</v>
      </c>
      <c r="AK56" s="204"/>
      <c r="AL56" s="307">
        <f t="shared" ref="AL56:AM58" si="241">AL65+AL72+AL108+AL178</f>
        <v>0</v>
      </c>
      <c r="AM56" s="307">
        <f t="shared" si="241"/>
        <v>0</v>
      </c>
      <c r="AN56" s="204"/>
      <c r="AO56" s="307">
        <f t="shared" ref="AO56:AP58" si="242">AO65+AO72+AO108+AO178</f>
        <v>0</v>
      </c>
      <c r="AP56" s="307">
        <f t="shared" si="242"/>
        <v>0</v>
      </c>
      <c r="AQ56" s="204"/>
      <c r="AR56" s="259"/>
    </row>
    <row r="57" spans="1:44" s="285" customFormat="1" ht="114.75" customHeight="1">
      <c r="A57" s="751"/>
      <c r="B57" s="696"/>
      <c r="C57" s="696"/>
      <c r="D57" s="305" t="s">
        <v>285</v>
      </c>
      <c r="E57" s="307">
        <f t="shared" si="224"/>
        <v>0</v>
      </c>
      <c r="F57" s="307">
        <f t="shared" si="230"/>
        <v>0</v>
      </c>
      <c r="G57" s="204"/>
      <c r="H57" s="307">
        <f t="shared" si="231"/>
        <v>0</v>
      </c>
      <c r="I57" s="307">
        <f t="shared" si="231"/>
        <v>0</v>
      </c>
      <c r="J57" s="204"/>
      <c r="K57" s="307">
        <f t="shared" si="232"/>
        <v>0</v>
      </c>
      <c r="L57" s="307">
        <f t="shared" si="232"/>
        <v>0</v>
      </c>
      <c r="M57" s="204"/>
      <c r="N57" s="307">
        <f t="shared" si="233"/>
        <v>0</v>
      </c>
      <c r="O57" s="307">
        <f t="shared" si="233"/>
        <v>0</v>
      </c>
      <c r="P57" s="204"/>
      <c r="Q57" s="525">
        <f t="shared" si="234"/>
        <v>0</v>
      </c>
      <c r="R57" s="525">
        <f t="shared" si="234"/>
        <v>0</v>
      </c>
      <c r="S57" s="204"/>
      <c r="T57" s="307">
        <f t="shared" si="235"/>
        <v>0</v>
      </c>
      <c r="U57" s="307">
        <f t="shared" si="235"/>
        <v>0</v>
      </c>
      <c r="V57" s="204"/>
      <c r="W57" s="307">
        <f t="shared" si="236"/>
        <v>0</v>
      </c>
      <c r="X57" s="307">
        <f t="shared" si="236"/>
        <v>0</v>
      </c>
      <c r="Y57" s="204"/>
      <c r="Z57" s="307">
        <f t="shared" si="237"/>
        <v>0</v>
      </c>
      <c r="AA57" s="307">
        <f t="shared" si="237"/>
        <v>0</v>
      </c>
      <c r="AB57" s="204"/>
      <c r="AC57" s="307">
        <f t="shared" si="238"/>
        <v>0</v>
      </c>
      <c r="AD57" s="307">
        <f t="shared" si="238"/>
        <v>0</v>
      </c>
      <c r="AE57" s="204"/>
      <c r="AF57" s="607">
        <f t="shared" si="239"/>
        <v>0</v>
      </c>
      <c r="AG57" s="607">
        <f t="shared" si="239"/>
        <v>0</v>
      </c>
      <c r="AH57" s="204"/>
      <c r="AI57" s="307">
        <f t="shared" si="240"/>
        <v>0</v>
      </c>
      <c r="AJ57" s="307">
        <f t="shared" si="240"/>
        <v>0</v>
      </c>
      <c r="AK57" s="204"/>
      <c r="AL57" s="307">
        <f t="shared" si="241"/>
        <v>0</v>
      </c>
      <c r="AM57" s="307">
        <f t="shared" si="241"/>
        <v>0</v>
      </c>
      <c r="AN57" s="204"/>
      <c r="AO57" s="307">
        <f t="shared" si="242"/>
        <v>0</v>
      </c>
      <c r="AP57" s="307">
        <f t="shared" si="242"/>
        <v>0</v>
      </c>
      <c r="AQ57" s="204"/>
      <c r="AR57" s="259"/>
    </row>
    <row r="58" spans="1:44" s="285" customFormat="1" ht="156" customHeight="1" thickBot="1">
      <c r="A58" s="752"/>
      <c r="B58" s="715"/>
      <c r="C58" s="715"/>
      <c r="D58" s="282" t="s">
        <v>43</v>
      </c>
      <c r="E58" s="208">
        <f t="shared" si="224"/>
        <v>0</v>
      </c>
      <c r="F58" s="208">
        <f t="shared" si="230"/>
        <v>0</v>
      </c>
      <c r="G58" s="346"/>
      <c r="H58" s="208">
        <f t="shared" si="231"/>
        <v>0</v>
      </c>
      <c r="I58" s="208">
        <f t="shared" si="231"/>
        <v>0</v>
      </c>
      <c r="J58" s="346"/>
      <c r="K58" s="208">
        <f t="shared" si="232"/>
        <v>0</v>
      </c>
      <c r="L58" s="208">
        <f t="shared" si="232"/>
        <v>0</v>
      </c>
      <c r="M58" s="346"/>
      <c r="N58" s="208">
        <f t="shared" si="233"/>
        <v>0</v>
      </c>
      <c r="O58" s="208">
        <f t="shared" si="233"/>
        <v>0</v>
      </c>
      <c r="P58" s="346"/>
      <c r="Q58" s="208">
        <f t="shared" si="234"/>
        <v>0</v>
      </c>
      <c r="R58" s="208">
        <f t="shared" si="234"/>
        <v>0</v>
      </c>
      <c r="S58" s="346"/>
      <c r="T58" s="208">
        <f t="shared" si="235"/>
        <v>0</v>
      </c>
      <c r="U58" s="208">
        <f t="shared" si="235"/>
        <v>0</v>
      </c>
      <c r="V58" s="346"/>
      <c r="W58" s="208">
        <f t="shared" si="236"/>
        <v>0</v>
      </c>
      <c r="X58" s="208">
        <f t="shared" si="236"/>
        <v>0</v>
      </c>
      <c r="Y58" s="346"/>
      <c r="Z58" s="208">
        <f t="shared" si="237"/>
        <v>0</v>
      </c>
      <c r="AA58" s="208">
        <f t="shared" si="237"/>
        <v>0</v>
      </c>
      <c r="AB58" s="346"/>
      <c r="AC58" s="208">
        <f t="shared" si="238"/>
        <v>0</v>
      </c>
      <c r="AD58" s="208">
        <f t="shared" si="238"/>
        <v>0</v>
      </c>
      <c r="AE58" s="346"/>
      <c r="AF58" s="208">
        <f t="shared" si="239"/>
        <v>0</v>
      </c>
      <c r="AG58" s="208">
        <f t="shared" si="239"/>
        <v>0</v>
      </c>
      <c r="AH58" s="346"/>
      <c r="AI58" s="208">
        <f t="shared" si="240"/>
        <v>0</v>
      </c>
      <c r="AJ58" s="208">
        <f t="shared" si="240"/>
        <v>0</v>
      </c>
      <c r="AK58" s="346"/>
      <c r="AL58" s="208">
        <f t="shared" si="241"/>
        <v>0</v>
      </c>
      <c r="AM58" s="208">
        <f t="shared" si="241"/>
        <v>0</v>
      </c>
      <c r="AN58" s="346"/>
      <c r="AO58" s="208">
        <f t="shared" si="242"/>
        <v>0</v>
      </c>
      <c r="AP58" s="208">
        <f t="shared" si="242"/>
        <v>0</v>
      </c>
      <c r="AQ58" s="346"/>
      <c r="AR58" s="349"/>
    </row>
    <row r="59" spans="1:44" s="285" customFormat="1" ht="146.25" customHeight="1">
      <c r="A59" s="757" t="s">
        <v>298</v>
      </c>
      <c r="B59" s="760" t="s">
        <v>297</v>
      </c>
      <c r="C59" s="714"/>
      <c r="D59" s="280" t="s">
        <v>41</v>
      </c>
      <c r="E59" s="276">
        <f>H59+K59+N59+Q59+T59+W59+Z59+AC59+AF59+AI59+AL59+AO59</f>
        <v>708692.39999999991</v>
      </c>
      <c r="F59" s="276">
        <f>I59+L59+O59+R59+U59+X59+AA59+AD59+AG59+AJ59+AM59+AP59</f>
        <v>455459.5</v>
      </c>
      <c r="G59" s="354">
        <f>F59/E59</f>
        <v>0.6426758633223667</v>
      </c>
      <c r="H59" s="200">
        <f>H60+H61+H62+H65+H66+H67</f>
        <v>16549.7</v>
      </c>
      <c r="I59" s="200">
        <f>I60+I61+I62+I65+I66+I67</f>
        <v>16549.7</v>
      </c>
      <c r="J59" s="202">
        <f>I59/H59</f>
        <v>1</v>
      </c>
      <c r="K59" s="200">
        <f>K60+K61+K62+K65+K66+K67</f>
        <v>21761.3</v>
      </c>
      <c r="L59" s="200">
        <f>L60+L61+L62+L65+L66+L67</f>
        <v>21761.3</v>
      </c>
      <c r="M59" s="202">
        <f>L59/K59</f>
        <v>1</v>
      </c>
      <c r="N59" s="200">
        <f>N60+N61+N62+N65+N66+N67</f>
        <v>108793.7</v>
      </c>
      <c r="O59" s="200">
        <f>O60+O61+O62+O65+O66+O67</f>
        <v>108793.7</v>
      </c>
      <c r="P59" s="202">
        <f>O59/N59</f>
        <v>1</v>
      </c>
      <c r="Q59" s="200">
        <f>Q60+Q61+Q62+Q65+Q66+Q67</f>
        <v>14365.9</v>
      </c>
      <c r="R59" s="200">
        <f>R60+R61+R62+R65+R66+R67</f>
        <v>14365.9</v>
      </c>
      <c r="S59" s="202">
        <f>R59/Q59</f>
        <v>1</v>
      </c>
      <c r="T59" s="200">
        <f>T60+T61+T62+T65+T66+T67</f>
        <v>24338.1</v>
      </c>
      <c r="U59" s="200">
        <f>U60+U61+U62+U65+U66+U67</f>
        <v>24338.1</v>
      </c>
      <c r="V59" s="202">
        <f>U59/T59</f>
        <v>1</v>
      </c>
      <c r="W59" s="200">
        <f>W60+W61+W62+W65+W66+W67</f>
        <v>57006.400000000001</v>
      </c>
      <c r="X59" s="200">
        <f>X60+X61+X62+X65+X66+X67</f>
        <v>57006.400000000001</v>
      </c>
      <c r="Y59" s="202">
        <f>X59/W59</f>
        <v>1</v>
      </c>
      <c r="Z59" s="200">
        <f>Z60+Z61+Z62+Z65+Z66+Z67</f>
        <v>62270.7</v>
      </c>
      <c r="AA59" s="200">
        <f>AA60+AA61+AA62+AA65+AA66+AA67</f>
        <v>15878.9</v>
      </c>
      <c r="AB59" s="202">
        <f>AA59/Z59</f>
        <v>0.25499793642917135</v>
      </c>
      <c r="AC59" s="200">
        <f>AC60+AC61+AC62+AC65+AC66+AC67</f>
        <v>19823.2</v>
      </c>
      <c r="AD59" s="200">
        <f>AD60+AD61+AD62+AD65+AD66+AD67</f>
        <v>19822.900000000001</v>
      </c>
      <c r="AE59" s="202">
        <f>AD59/AC59</f>
        <v>0.99998486621736149</v>
      </c>
      <c r="AF59" s="200">
        <f>AF60+AF61+AF62+AF65+AF66+AF67</f>
        <v>157264.1</v>
      </c>
      <c r="AG59" s="200">
        <f>AG60+AG61+AG62+AG65+AG66+AG67</f>
        <v>157264.1</v>
      </c>
      <c r="AH59" s="202">
        <f>AG59/AF59</f>
        <v>1</v>
      </c>
      <c r="AI59" s="200">
        <f>AI60+AI61+AI62+AI65+AI66+AI67</f>
        <v>140478.1</v>
      </c>
      <c r="AJ59" s="200">
        <f>AJ60+AJ61+AJ62+AJ65+AJ66+AJ67</f>
        <v>19678.5</v>
      </c>
      <c r="AK59" s="202">
        <f t="shared" si="227"/>
        <v>0.14008233311811591</v>
      </c>
      <c r="AL59" s="200">
        <f>AL60+AL61+AL62+AL65+AL66+AL67</f>
        <v>42270.6</v>
      </c>
      <c r="AM59" s="200">
        <f>AM60+AM61+AM62+AM65+AM66+AM67</f>
        <v>0</v>
      </c>
      <c r="AN59" s="202">
        <f t="shared" ref="AN59" si="243">AM59/AL59</f>
        <v>0</v>
      </c>
      <c r="AO59" s="200">
        <f>AO60+AO61+AO62+AO65+AO66+AO67</f>
        <v>43770.6</v>
      </c>
      <c r="AP59" s="200">
        <f>AP60+AP61+AP62+AP65+AP66+AP67</f>
        <v>0</v>
      </c>
      <c r="AQ59" s="202">
        <f t="shared" ref="AQ59" si="244">AP59/AO59</f>
        <v>0</v>
      </c>
      <c r="AR59" s="347" t="s">
        <v>569</v>
      </c>
    </row>
    <row r="60" spans="1:44" s="285" customFormat="1" ht="114.75" customHeight="1">
      <c r="A60" s="758"/>
      <c r="B60" s="761"/>
      <c r="C60" s="696"/>
      <c r="D60" s="306" t="s">
        <v>37</v>
      </c>
      <c r="E60" s="307">
        <f>H60+K60+N60+Q60+T60+W60+Z60+AC60+AF60+AI60+AL60+AO60</f>
        <v>0</v>
      </c>
      <c r="F60" s="307">
        <f>I60+L60+O60+R60+U60+X60+AA60+AD60+AG60+AJ60+AM60+AP60</f>
        <v>0</v>
      </c>
      <c r="G60" s="318"/>
      <c r="H60" s="307"/>
      <c r="I60" s="307"/>
      <c r="J60" s="204"/>
      <c r="K60" s="307"/>
      <c r="L60" s="307"/>
      <c r="M60" s="204"/>
      <c r="N60" s="307"/>
      <c r="O60" s="307"/>
      <c r="P60" s="204"/>
      <c r="Q60" s="525"/>
      <c r="R60" s="525"/>
      <c r="S60" s="204"/>
      <c r="T60" s="307"/>
      <c r="U60" s="307"/>
      <c r="V60" s="204"/>
      <c r="W60" s="307"/>
      <c r="X60" s="307"/>
      <c r="Y60" s="204"/>
      <c r="Z60" s="307"/>
      <c r="AA60" s="307"/>
      <c r="AB60" s="204"/>
      <c r="AC60" s="307"/>
      <c r="AD60" s="307"/>
      <c r="AE60" s="204"/>
      <c r="AF60" s="607"/>
      <c r="AG60" s="607"/>
      <c r="AH60" s="204"/>
      <c r="AI60" s="307">
        <f t="shared" ref="AI60:AJ60" si="245">AI410</f>
        <v>0</v>
      </c>
      <c r="AJ60" s="307">
        <f t="shared" si="245"/>
        <v>0</v>
      </c>
      <c r="AK60" s="204"/>
      <c r="AL60" s="307">
        <f t="shared" ref="AL60:AM60" si="246">AL410</f>
        <v>0</v>
      </c>
      <c r="AM60" s="307">
        <f t="shared" si="246"/>
        <v>0</v>
      </c>
      <c r="AN60" s="204"/>
      <c r="AO60" s="307">
        <f>AO410</f>
        <v>0</v>
      </c>
      <c r="AP60" s="307">
        <f>AP410</f>
        <v>0</v>
      </c>
      <c r="AQ60" s="204"/>
      <c r="AR60" s="348"/>
    </row>
    <row r="61" spans="1:44" s="285" customFormat="1" ht="114.75" customHeight="1">
      <c r="A61" s="758"/>
      <c r="B61" s="761"/>
      <c r="C61" s="696"/>
      <c r="D61" s="305" t="s">
        <v>2</v>
      </c>
      <c r="E61" s="307">
        <f t="shared" ref="E61:E67" si="247">H61+K61+N61+Q61+T61+W61+Z61+AC61+AF61+AI61+AL61+AO61</f>
        <v>0</v>
      </c>
      <c r="F61" s="307">
        <f t="shared" ref="F61:F67" si="248">I61+L61+O61+R61+U61+X61+AA61+AD61+AG61+AJ61+AM61+AP61</f>
        <v>0</v>
      </c>
      <c r="G61" s="318"/>
      <c r="H61" s="307"/>
      <c r="I61" s="307"/>
      <c r="J61" s="204"/>
      <c r="K61" s="307"/>
      <c r="L61" s="307"/>
      <c r="M61" s="204"/>
      <c r="N61" s="307"/>
      <c r="O61" s="307"/>
      <c r="P61" s="204"/>
      <c r="Q61" s="525"/>
      <c r="R61" s="525"/>
      <c r="S61" s="204"/>
      <c r="T61" s="307"/>
      <c r="U61" s="307"/>
      <c r="V61" s="204"/>
      <c r="W61" s="307"/>
      <c r="X61" s="307"/>
      <c r="Y61" s="204"/>
      <c r="Z61" s="307"/>
      <c r="AA61" s="307"/>
      <c r="AB61" s="204"/>
      <c r="AC61" s="307"/>
      <c r="AD61" s="307"/>
      <c r="AE61" s="204"/>
      <c r="AF61" s="607"/>
      <c r="AG61" s="607"/>
      <c r="AH61" s="204"/>
      <c r="AI61" s="307">
        <f t="shared" ref="AI61:AJ61" si="249">AI411</f>
        <v>0</v>
      </c>
      <c r="AJ61" s="307">
        <f t="shared" si="249"/>
        <v>0</v>
      </c>
      <c r="AK61" s="204"/>
      <c r="AL61" s="307">
        <f t="shared" ref="AL61:AM61" si="250">AL411</f>
        <v>0</v>
      </c>
      <c r="AM61" s="307">
        <f t="shared" si="250"/>
        <v>0</v>
      </c>
      <c r="AN61" s="204"/>
      <c r="AO61" s="307">
        <f>AO411</f>
        <v>0</v>
      </c>
      <c r="AP61" s="307">
        <f>AP411</f>
        <v>0</v>
      </c>
      <c r="AQ61" s="204"/>
      <c r="AR61" s="348"/>
    </row>
    <row r="62" spans="1:44" s="285" customFormat="1" ht="408.75" customHeight="1">
      <c r="A62" s="758"/>
      <c r="B62" s="761"/>
      <c r="C62" s="696"/>
      <c r="D62" s="674" t="s">
        <v>284</v>
      </c>
      <c r="E62" s="682">
        <f>H62+K62+N62+Q62+T62+W62+Z62+AC62+AF62+AI62+AL62+AO62</f>
        <v>708692.39999999991</v>
      </c>
      <c r="F62" s="682">
        <f t="shared" si="248"/>
        <v>455459.5</v>
      </c>
      <c r="G62" s="686">
        <f t="shared" ref="G62" si="251">F62/E62</f>
        <v>0.6426758633223667</v>
      </c>
      <c r="H62" s="682">
        <v>16549.7</v>
      </c>
      <c r="I62" s="682">
        <v>16549.7</v>
      </c>
      <c r="J62" s="709">
        <f>I62/H62</f>
        <v>1</v>
      </c>
      <c r="K62" s="682">
        <v>21761.3</v>
      </c>
      <c r="L62" s="682">
        <v>21761.3</v>
      </c>
      <c r="M62" s="709">
        <f>L62/K62</f>
        <v>1</v>
      </c>
      <c r="N62" s="682">
        <v>108793.7</v>
      </c>
      <c r="O62" s="682">
        <v>108793.7</v>
      </c>
      <c r="P62" s="709">
        <f>O62/N62</f>
        <v>1</v>
      </c>
      <c r="Q62" s="682">
        <v>14365.9</v>
      </c>
      <c r="R62" s="682">
        <v>14365.9</v>
      </c>
      <c r="S62" s="709">
        <f>R62/Q62</f>
        <v>1</v>
      </c>
      <c r="T62" s="682">
        <v>24338.1</v>
      </c>
      <c r="U62" s="682">
        <v>24338.1</v>
      </c>
      <c r="V62" s="709">
        <f>U62/T62</f>
        <v>1</v>
      </c>
      <c r="W62" s="682">
        <v>57006.400000000001</v>
      </c>
      <c r="X62" s="682">
        <v>57006.400000000001</v>
      </c>
      <c r="Y62" s="709">
        <f>X62/W62</f>
        <v>1</v>
      </c>
      <c r="Z62" s="682">
        <v>62270.7</v>
      </c>
      <c r="AA62" s="682">
        <v>15878.9</v>
      </c>
      <c r="AB62" s="686">
        <f t="shared" ref="AB62" si="252">AA62/Z62</f>
        <v>0.25499793642917135</v>
      </c>
      <c r="AC62" s="682">
        <v>19823.2</v>
      </c>
      <c r="AD62" s="682">
        <v>19822.900000000001</v>
      </c>
      <c r="AE62" s="709">
        <f>AD62/AC62</f>
        <v>0.99998486621736149</v>
      </c>
      <c r="AF62" s="682">
        <v>157264.1</v>
      </c>
      <c r="AG62" s="682">
        <v>157264.1</v>
      </c>
      <c r="AH62" s="709">
        <f>AG62/AF62</f>
        <v>1</v>
      </c>
      <c r="AI62" s="682">
        <v>140478.1</v>
      </c>
      <c r="AJ62" s="682">
        <f>19666.7+11.8</f>
        <v>19678.5</v>
      </c>
      <c r="AK62" s="709">
        <f t="shared" ref="AK62:AK68" si="253">AJ62/AI62</f>
        <v>0.14008233311811591</v>
      </c>
      <c r="AL62" s="682">
        <v>42270.6</v>
      </c>
      <c r="AM62" s="682"/>
      <c r="AN62" s="709">
        <f t="shared" ref="AN62" si="254">AM62/AL62</f>
        <v>0</v>
      </c>
      <c r="AO62" s="682">
        <v>43770.6</v>
      </c>
      <c r="AP62" s="682"/>
      <c r="AQ62" s="709">
        <f>AP62/AO62</f>
        <v>0</v>
      </c>
      <c r="AR62" s="724" t="s">
        <v>570</v>
      </c>
    </row>
    <row r="63" spans="1:44" s="285" customFormat="1" ht="259.5" customHeight="1">
      <c r="A63" s="758"/>
      <c r="B63" s="761"/>
      <c r="C63" s="696"/>
      <c r="D63" s="733"/>
      <c r="E63" s="708"/>
      <c r="F63" s="708"/>
      <c r="G63" s="742"/>
      <c r="H63" s="708"/>
      <c r="I63" s="708"/>
      <c r="J63" s="710"/>
      <c r="K63" s="708"/>
      <c r="L63" s="708"/>
      <c r="M63" s="710"/>
      <c r="N63" s="708"/>
      <c r="O63" s="708"/>
      <c r="P63" s="710"/>
      <c r="Q63" s="708"/>
      <c r="R63" s="708"/>
      <c r="S63" s="710"/>
      <c r="T63" s="708"/>
      <c r="U63" s="708"/>
      <c r="V63" s="710"/>
      <c r="W63" s="708"/>
      <c r="X63" s="708"/>
      <c r="Y63" s="710"/>
      <c r="Z63" s="708"/>
      <c r="AA63" s="708"/>
      <c r="AB63" s="742"/>
      <c r="AC63" s="708"/>
      <c r="AD63" s="708"/>
      <c r="AE63" s="710"/>
      <c r="AF63" s="708"/>
      <c r="AG63" s="708"/>
      <c r="AH63" s="710"/>
      <c r="AI63" s="708"/>
      <c r="AJ63" s="708"/>
      <c r="AK63" s="710"/>
      <c r="AL63" s="708"/>
      <c r="AM63" s="708"/>
      <c r="AN63" s="710"/>
      <c r="AO63" s="708"/>
      <c r="AP63" s="708"/>
      <c r="AQ63" s="710"/>
      <c r="AR63" s="725"/>
    </row>
    <row r="64" spans="1:44" s="285" customFormat="1" ht="70.5" customHeight="1" thickBot="1">
      <c r="A64" s="758"/>
      <c r="B64" s="761"/>
      <c r="C64" s="696"/>
      <c r="D64" s="675"/>
      <c r="E64" s="747"/>
      <c r="F64" s="747"/>
      <c r="G64" s="687"/>
      <c r="H64" s="683"/>
      <c r="I64" s="683"/>
      <c r="J64" s="723"/>
      <c r="K64" s="683"/>
      <c r="L64" s="683"/>
      <c r="M64" s="723"/>
      <c r="N64" s="683"/>
      <c r="O64" s="683"/>
      <c r="P64" s="723"/>
      <c r="Q64" s="683"/>
      <c r="R64" s="683"/>
      <c r="S64" s="723"/>
      <c r="T64" s="683"/>
      <c r="U64" s="683"/>
      <c r="V64" s="723"/>
      <c r="W64" s="683"/>
      <c r="X64" s="683"/>
      <c r="Y64" s="723"/>
      <c r="Z64" s="683"/>
      <c r="AA64" s="683"/>
      <c r="AB64" s="687"/>
      <c r="AC64" s="683"/>
      <c r="AD64" s="683"/>
      <c r="AE64" s="723"/>
      <c r="AF64" s="683"/>
      <c r="AG64" s="683"/>
      <c r="AH64" s="723"/>
      <c r="AI64" s="683"/>
      <c r="AJ64" s="683"/>
      <c r="AK64" s="723"/>
      <c r="AL64" s="683"/>
      <c r="AM64" s="683"/>
      <c r="AN64" s="723"/>
      <c r="AO64" s="683"/>
      <c r="AP64" s="683"/>
      <c r="AQ64" s="723"/>
      <c r="AR64" s="726"/>
    </row>
    <row r="65" spans="1:44" s="285" customFormat="1" ht="369" customHeight="1">
      <c r="A65" s="758"/>
      <c r="B65" s="761"/>
      <c r="C65" s="696"/>
      <c r="D65" s="305" t="s">
        <v>292</v>
      </c>
      <c r="E65" s="200">
        <f t="shared" si="247"/>
        <v>0</v>
      </c>
      <c r="F65" s="200">
        <f t="shared" si="248"/>
        <v>0</v>
      </c>
      <c r="G65" s="318"/>
      <c r="H65" s="307"/>
      <c r="I65" s="307"/>
      <c r="J65" s="204"/>
      <c r="K65" s="307"/>
      <c r="L65" s="307"/>
      <c r="M65" s="204"/>
      <c r="N65" s="307"/>
      <c r="O65" s="307"/>
      <c r="P65" s="204"/>
      <c r="Q65" s="525"/>
      <c r="R65" s="525"/>
      <c r="S65" s="204"/>
      <c r="T65" s="307"/>
      <c r="U65" s="307"/>
      <c r="V65" s="204"/>
      <c r="W65" s="307"/>
      <c r="X65" s="307"/>
      <c r="Y65" s="204"/>
      <c r="Z65" s="307"/>
      <c r="AA65" s="307"/>
      <c r="AB65" s="204"/>
      <c r="AC65" s="307"/>
      <c r="AD65" s="307"/>
      <c r="AE65" s="204"/>
      <c r="AF65" s="607"/>
      <c r="AG65" s="607"/>
      <c r="AH65" s="204"/>
      <c r="AI65" s="307">
        <f t="shared" ref="AI65:AJ65" si="255">AI413</f>
        <v>0</v>
      </c>
      <c r="AJ65" s="307">
        <f t="shared" si="255"/>
        <v>0</v>
      </c>
      <c r="AK65" s="204"/>
      <c r="AL65" s="307">
        <f t="shared" ref="AL65:AM65" si="256">AL413</f>
        <v>0</v>
      </c>
      <c r="AM65" s="307">
        <f t="shared" si="256"/>
        <v>0</v>
      </c>
      <c r="AN65" s="204"/>
      <c r="AO65" s="307">
        <f t="shared" ref="AO65:AP65" si="257">AO413</f>
        <v>0</v>
      </c>
      <c r="AP65" s="307">
        <f t="shared" si="257"/>
        <v>0</v>
      </c>
      <c r="AQ65" s="204"/>
      <c r="AR65" s="348"/>
    </row>
    <row r="66" spans="1:44" s="285" customFormat="1" ht="114.75" customHeight="1">
      <c r="A66" s="758"/>
      <c r="B66" s="761"/>
      <c r="C66" s="696"/>
      <c r="D66" s="305" t="s">
        <v>285</v>
      </c>
      <c r="E66" s="307">
        <f t="shared" si="247"/>
        <v>0</v>
      </c>
      <c r="F66" s="307">
        <f t="shared" si="248"/>
        <v>0</v>
      </c>
      <c r="G66" s="318"/>
      <c r="H66" s="307"/>
      <c r="I66" s="307"/>
      <c r="J66" s="204"/>
      <c r="K66" s="307"/>
      <c r="L66" s="307"/>
      <c r="M66" s="204"/>
      <c r="N66" s="307"/>
      <c r="O66" s="307"/>
      <c r="P66" s="204"/>
      <c r="Q66" s="525"/>
      <c r="R66" s="525"/>
      <c r="S66" s="204"/>
      <c r="T66" s="307"/>
      <c r="U66" s="307"/>
      <c r="V66" s="204"/>
      <c r="W66" s="307"/>
      <c r="X66" s="307"/>
      <c r="Y66" s="204"/>
      <c r="Z66" s="307"/>
      <c r="AA66" s="307"/>
      <c r="AB66" s="204"/>
      <c r="AC66" s="307"/>
      <c r="AD66" s="307"/>
      <c r="AE66" s="204"/>
      <c r="AF66" s="607"/>
      <c r="AG66" s="607"/>
      <c r="AH66" s="204"/>
      <c r="AI66" s="307">
        <f t="shared" ref="AI66:AJ66" si="258">AI414</f>
        <v>0</v>
      </c>
      <c r="AJ66" s="307">
        <f t="shared" si="258"/>
        <v>0</v>
      </c>
      <c r="AK66" s="204"/>
      <c r="AL66" s="307">
        <f t="shared" ref="AL66:AM66" si="259">AL414</f>
        <v>0</v>
      </c>
      <c r="AM66" s="307">
        <f t="shared" si="259"/>
        <v>0</v>
      </c>
      <c r="AN66" s="204"/>
      <c r="AO66" s="307">
        <f t="shared" ref="AO66:AP66" si="260">AO414</f>
        <v>0</v>
      </c>
      <c r="AP66" s="307">
        <f t="shared" si="260"/>
        <v>0</v>
      </c>
      <c r="AQ66" s="204"/>
      <c r="AR66" s="348"/>
    </row>
    <row r="67" spans="1:44" s="285" customFormat="1" ht="114.75" customHeight="1" thickBot="1">
      <c r="A67" s="759"/>
      <c r="B67" s="762"/>
      <c r="C67" s="715"/>
      <c r="D67" s="282" t="s">
        <v>43</v>
      </c>
      <c r="E67" s="208">
        <f t="shared" si="247"/>
        <v>0</v>
      </c>
      <c r="F67" s="208">
        <f t="shared" si="248"/>
        <v>0</v>
      </c>
      <c r="G67" s="350"/>
      <c r="H67" s="208"/>
      <c r="I67" s="208"/>
      <c r="J67" s="346"/>
      <c r="K67" s="208"/>
      <c r="L67" s="208"/>
      <c r="M67" s="346"/>
      <c r="N67" s="208"/>
      <c r="O67" s="208"/>
      <c r="P67" s="346"/>
      <c r="Q67" s="208"/>
      <c r="R67" s="208"/>
      <c r="S67" s="346"/>
      <c r="T67" s="208"/>
      <c r="U67" s="208"/>
      <c r="V67" s="346"/>
      <c r="W67" s="208"/>
      <c r="X67" s="208"/>
      <c r="Y67" s="346"/>
      <c r="Z67" s="208"/>
      <c r="AA67" s="208"/>
      <c r="AB67" s="346"/>
      <c r="AC67" s="208"/>
      <c r="AD67" s="208"/>
      <c r="AE67" s="346"/>
      <c r="AF67" s="208"/>
      <c r="AG67" s="208"/>
      <c r="AH67" s="346"/>
      <c r="AI67" s="208">
        <f t="shared" ref="AI67:AJ67" si="261">AI415</f>
        <v>0</v>
      </c>
      <c r="AJ67" s="208">
        <f t="shared" si="261"/>
        <v>0</v>
      </c>
      <c r="AK67" s="346"/>
      <c r="AL67" s="208">
        <f t="shared" ref="AL67:AM67" si="262">AL415</f>
        <v>0</v>
      </c>
      <c r="AM67" s="208">
        <f t="shared" si="262"/>
        <v>0</v>
      </c>
      <c r="AN67" s="346"/>
      <c r="AO67" s="208">
        <f t="shared" ref="AO67:AP67" si="263">AO415</f>
        <v>0</v>
      </c>
      <c r="AP67" s="208">
        <f t="shared" si="263"/>
        <v>0</v>
      </c>
      <c r="AQ67" s="346"/>
      <c r="AR67" s="355"/>
    </row>
    <row r="68" spans="1:44" s="285" customFormat="1" ht="321" customHeight="1">
      <c r="A68" s="750" t="s">
        <v>299</v>
      </c>
      <c r="B68" s="714" t="s">
        <v>416</v>
      </c>
      <c r="C68" s="714"/>
      <c r="D68" s="280" t="s">
        <v>41</v>
      </c>
      <c r="E68" s="200">
        <f>H68+K68+N68+Q68+T68+W68+Z68+AC68+AF68+AI68+AL68+AO68</f>
        <v>36708.299999999996</v>
      </c>
      <c r="F68" s="200">
        <f>I68+L68+O68+R68+U68+X68+AA68+AD68+AG68+AJ68+AM68+AP68</f>
        <v>13313.6</v>
      </c>
      <c r="G68" s="354">
        <f>F68/E68</f>
        <v>0.3626863679331378</v>
      </c>
      <c r="H68" s="200">
        <f>H69+H70+H71+H72+H73+H74</f>
        <v>0</v>
      </c>
      <c r="I68" s="200">
        <f>I69+I70+I71+I72+I73+I74</f>
        <v>0</v>
      </c>
      <c r="J68" s="356"/>
      <c r="K68" s="200">
        <f>K69+K70+K71+K72+K73+K74</f>
        <v>0</v>
      </c>
      <c r="L68" s="200">
        <f>L69+L70+L71+L72+L73+L74</f>
        <v>0</v>
      </c>
      <c r="M68" s="202">
        <v>0</v>
      </c>
      <c r="N68" s="200">
        <f>N69+N70+N71+N72+N73+N74</f>
        <v>324.89999999999998</v>
      </c>
      <c r="O68" s="200">
        <f>O69+O70+O71+O72+O73+O74</f>
        <v>324.89999999999998</v>
      </c>
      <c r="P68" s="202">
        <f>O68/N68</f>
        <v>1</v>
      </c>
      <c r="Q68" s="200">
        <f>Q69+Q70+Q71+Q72+Q73+Q74</f>
        <v>1789.3</v>
      </c>
      <c r="R68" s="200">
        <f>R69+R70+R71+R72+R73+R74</f>
        <v>1789.3</v>
      </c>
      <c r="S68" s="202">
        <f>R68/Q68</f>
        <v>1</v>
      </c>
      <c r="T68" s="200">
        <f>T69+T70+T71+T72+T73+T74</f>
        <v>938.9</v>
      </c>
      <c r="U68" s="200">
        <f>U69+U70+U71+U72+U73+U74</f>
        <v>938.9</v>
      </c>
      <c r="V68" s="202">
        <v>0</v>
      </c>
      <c r="W68" s="200">
        <f>W69+W70+W71+W72+W73+W74</f>
        <v>2646.9</v>
      </c>
      <c r="X68" s="200">
        <f>X69+X70+X71+X72+X73+X74</f>
        <v>2646.9</v>
      </c>
      <c r="Y68" s="202">
        <f>X68/W68*1</f>
        <v>1</v>
      </c>
      <c r="Z68" s="200">
        <f>Z69+Z70+Z71+Z72+Z73+Z74</f>
        <v>1568.6</v>
      </c>
      <c r="AA68" s="200">
        <f t="shared" ref="AA68" si="264">AA69+AA70+AA71+AA72+AA73+AA74</f>
        <v>1568.6</v>
      </c>
      <c r="AB68" s="202">
        <f>AA68/Z68*1</f>
        <v>1</v>
      </c>
      <c r="AC68" s="200">
        <f t="shared" ref="AC68:AD68" si="265">AC69+AC70+AC71+AC72+AC73+AC74</f>
        <v>641.9</v>
      </c>
      <c r="AD68" s="200">
        <f t="shared" si="265"/>
        <v>641.9</v>
      </c>
      <c r="AE68" s="202">
        <v>0</v>
      </c>
      <c r="AF68" s="200">
        <f t="shared" ref="AF68:AG68" si="266">AF69+AF70+AF71+AF72+AF73+AF74</f>
        <v>3643.6000000000004</v>
      </c>
      <c r="AG68" s="200">
        <f t="shared" si="266"/>
        <v>3643.6000000000004</v>
      </c>
      <c r="AH68" s="202">
        <f>AG68/AF68</f>
        <v>1</v>
      </c>
      <c r="AI68" s="200">
        <f>AI69+AI70+AI71</f>
        <v>22348.5</v>
      </c>
      <c r="AJ68" s="200">
        <f>AJ69+AJ70+AJ71</f>
        <v>1759.5</v>
      </c>
      <c r="AK68" s="202">
        <f t="shared" si="253"/>
        <v>7.8730116115175511E-2</v>
      </c>
      <c r="AL68" s="200">
        <f>AL69+AL70+AL71</f>
        <v>836.2</v>
      </c>
      <c r="AM68" s="200">
        <f t="shared" ref="AM68" si="267">AM69+AM70+AM71+AM72+AM73+AM74</f>
        <v>0</v>
      </c>
      <c r="AN68" s="202">
        <f t="shared" ref="AN68" si="268">AM68/AL68</f>
        <v>0</v>
      </c>
      <c r="AO68" s="200">
        <f>AO69+AO70+AO71</f>
        <v>1969.5</v>
      </c>
      <c r="AP68" s="200">
        <f>AP69+AP70+AP71+AP72+AP73+AP74</f>
        <v>0</v>
      </c>
      <c r="AQ68" s="202">
        <f t="shared" ref="AQ68" si="269">AP68/AO68</f>
        <v>0</v>
      </c>
      <c r="AR68" s="259" t="s">
        <v>572</v>
      </c>
    </row>
    <row r="69" spans="1:44" s="285" customFormat="1" ht="114.75" customHeight="1">
      <c r="A69" s="751"/>
      <c r="B69" s="696"/>
      <c r="C69" s="696"/>
      <c r="D69" s="306" t="s">
        <v>37</v>
      </c>
      <c r="E69" s="307">
        <f>H69+K69+N69+Q69+T69+W69+Z69+AC69+AF69+AI69+AL69+AO69</f>
        <v>0</v>
      </c>
      <c r="F69" s="307">
        <f>I69+L69+O69+R69+U69+X69+AA69+AD69+AG69+AJ69+AM69+AP69</f>
        <v>0</v>
      </c>
      <c r="G69" s="307"/>
      <c r="H69" s="307">
        <f>H76+H83+H90+H97</f>
        <v>0</v>
      </c>
      <c r="I69" s="307">
        <f>I76+I83+I90+I97</f>
        <v>0</v>
      </c>
      <c r="J69" s="307"/>
      <c r="K69" s="307">
        <f>K76+K83+K90+K97</f>
        <v>0</v>
      </c>
      <c r="L69" s="307">
        <f>L76+L83+L90+L97</f>
        <v>0</v>
      </c>
      <c r="M69" s="307"/>
      <c r="N69" s="307">
        <f>N76+N83+N90+N97</f>
        <v>0</v>
      </c>
      <c r="O69" s="307">
        <f>O76+O83+O90+O97</f>
        <v>0</v>
      </c>
      <c r="P69" s="307">
        <f>P76+P83+P90+P104+P112+P119</f>
        <v>0</v>
      </c>
      <c r="Q69" s="525">
        <f>Q76+Q83+Q90+Q97</f>
        <v>0</v>
      </c>
      <c r="R69" s="525">
        <f>R76+R83+R90+R97</f>
        <v>0</v>
      </c>
      <c r="S69" s="525"/>
      <c r="T69" s="307">
        <f>T76+T83+T90+T97</f>
        <v>0</v>
      </c>
      <c r="U69" s="307">
        <f>U76+U83+U90+U97</f>
        <v>0</v>
      </c>
      <c r="V69" s="307"/>
      <c r="W69" s="307">
        <f>W76+W83+W90+W97</f>
        <v>0</v>
      </c>
      <c r="X69" s="307">
        <f>X76+X83+X90+X97</f>
        <v>0</v>
      </c>
      <c r="Y69" s="307"/>
      <c r="Z69" s="307">
        <f>Z76+Z83+Z90+Z97</f>
        <v>0</v>
      </c>
      <c r="AA69" s="307">
        <f>AA76+AA83+AA90+AA97</f>
        <v>0</v>
      </c>
      <c r="AB69" s="307"/>
      <c r="AC69" s="307">
        <f>AC76+AC83+AC90+AC97</f>
        <v>0</v>
      </c>
      <c r="AD69" s="307">
        <f>AD76+AD83+AD90+AD97</f>
        <v>0</v>
      </c>
      <c r="AE69" s="307">
        <f>AE76+AE83+AE90+AE104+AE112+AE119</f>
        <v>0</v>
      </c>
      <c r="AF69" s="607">
        <f>AF76+AF83+AF90+AF97</f>
        <v>0</v>
      </c>
      <c r="AG69" s="607">
        <f>AG76+AG83+AG90+AG97</f>
        <v>0</v>
      </c>
      <c r="AH69" s="607">
        <f>AH76+AH83+AH90+AH104+AH112+AH119</f>
        <v>0</v>
      </c>
      <c r="AI69" s="307">
        <f>AI76+AI83+AI90+AI97</f>
        <v>0</v>
      </c>
      <c r="AJ69" s="307">
        <f>AJ76+AJ83+AJ90+AJ97</f>
        <v>0</v>
      </c>
      <c r="AK69" s="307"/>
      <c r="AL69" s="307">
        <f>AL76+AL83+AL90+AL97</f>
        <v>0</v>
      </c>
      <c r="AM69" s="307">
        <f>AM76+AM83+AM90+AM97</f>
        <v>0</v>
      </c>
      <c r="AN69" s="307">
        <f>AN76+AN83+AN90+AN104+AN112+AN119</f>
        <v>0</v>
      </c>
      <c r="AO69" s="307">
        <f>AO76+AO83+AO90+AO97</f>
        <v>0</v>
      </c>
      <c r="AP69" s="307">
        <f>AP76+AP83+AP90+AP97</f>
        <v>0</v>
      </c>
      <c r="AQ69" s="307"/>
      <c r="AR69" s="259"/>
    </row>
    <row r="70" spans="1:44" s="285" customFormat="1" ht="114.75" customHeight="1" thickBot="1">
      <c r="A70" s="751"/>
      <c r="B70" s="696"/>
      <c r="C70" s="696"/>
      <c r="D70" s="305" t="s">
        <v>2</v>
      </c>
      <c r="E70" s="564">
        <f t="shared" ref="E70:F74" si="270">H70+K70+N70+Q70+T70+W70+Z70+AC70+AF70+AI70+AL70+AO70</f>
        <v>18883.3</v>
      </c>
      <c r="F70" s="307">
        <f t="shared" si="270"/>
        <v>0</v>
      </c>
      <c r="G70" s="318">
        <f t="shared" ref="G70:G71" si="271">F70/E70</f>
        <v>0</v>
      </c>
      <c r="H70" s="307">
        <f>H77+H84+H91+H98</f>
        <v>0</v>
      </c>
      <c r="I70" s="307">
        <f t="shared" ref="I70:I71" si="272">I77+I84+I91+I98</f>
        <v>0</v>
      </c>
      <c r="J70" s="307"/>
      <c r="K70" s="307">
        <f>K77+K84+K91+K98</f>
        <v>0</v>
      </c>
      <c r="L70" s="307">
        <f t="shared" ref="L70:L71" si="273">L77+L84+L91+L98</f>
        <v>0</v>
      </c>
      <c r="M70" s="307"/>
      <c r="N70" s="307">
        <f>N77+N84+N91+N98</f>
        <v>0</v>
      </c>
      <c r="O70" s="307">
        <f t="shared" ref="O70:O71" si="274">O77+O84+O91+O98</f>
        <v>0</v>
      </c>
      <c r="P70" s="307"/>
      <c r="Q70" s="525">
        <f>Q77+Q84+Q91+Q98</f>
        <v>0</v>
      </c>
      <c r="R70" s="525">
        <f t="shared" ref="R70:R71" si="275">R77+R84+R91+R98</f>
        <v>0</v>
      </c>
      <c r="S70" s="525"/>
      <c r="T70" s="307">
        <f>T77+T84+T91</f>
        <v>0</v>
      </c>
      <c r="U70" s="307">
        <f t="shared" ref="U70:U71" si="276">U77+U84+U91+U98</f>
        <v>0</v>
      </c>
      <c r="V70" s="307"/>
      <c r="W70" s="307">
        <f>W77+W84+W91+W98</f>
        <v>0</v>
      </c>
      <c r="X70" s="307">
        <f t="shared" ref="X70:X71" si="277">X77+X84+X91+X98</f>
        <v>0</v>
      </c>
      <c r="Y70" s="307"/>
      <c r="Z70" s="307"/>
      <c r="AA70" s="307">
        <f t="shared" ref="AA70" si="278">AA77+AA84+AA91+AA98</f>
        <v>0</v>
      </c>
      <c r="AB70" s="307"/>
      <c r="AC70" s="307">
        <f>AC77+AC84+AC91+AC98</f>
        <v>0</v>
      </c>
      <c r="AD70" s="307">
        <f t="shared" ref="AD70:AD71" si="279">AD77+AD84+AD91+AD98</f>
        <v>0</v>
      </c>
      <c r="AE70" s="307"/>
      <c r="AF70" s="607">
        <f>AF77+AF84+AF91+AF98</f>
        <v>0</v>
      </c>
      <c r="AG70" s="607">
        <f t="shared" ref="AG70:AG71" si="280">AG77+AG84+AG91+AG98</f>
        <v>0</v>
      </c>
      <c r="AH70" s="607"/>
      <c r="AI70" s="307">
        <f>AI77+AI84+AI91+AI98</f>
        <v>18883.3</v>
      </c>
      <c r="AJ70" s="307">
        <f t="shared" ref="AJ70:AJ71" si="281">AJ77+AJ84+AJ91+AJ98</f>
        <v>0</v>
      </c>
      <c r="AK70" s="201"/>
      <c r="AL70" s="307">
        <f t="shared" ref="AL70:AM70" si="282">AL77+AL84+AL91+AL98</f>
        <v>0</v>
      </c>
      <c r="AM70" s="307">
        <f t="shared" si="282"/>
        <v>0</v>
      </c>
      <c r="AN70" s="201"/>
      <c r="AO70" s="307">
        <f t="shared" ref="AO70:AP70" si="283">AO77+AO84+AO91+AO98</f>
        <v>0</v>
      </c>
      <c r="AP70" s="307">
        <f t="shared" si="283"/>
        <v>0</v>
      </c>
      <c r="AQ70" s="307"/>
      <c r="AR70" s="259"/>
    </row>
    <row r="71" spans="1:44" s="285" customFormat="1" ht="300.75" customHeight="1" thickBot="1">
      <c r="A71" s="751"/>
      <c r="B71" s="696"/>
      <c r="C71" s="696"/>
      <c r="D71" s="305" t="s">
        <v>284</v>
      </c>
      <c r="E71" s="307">
        <f t="shared" si="270"/>
        <v>17825</v>
      </c>
      <c r="F71" s="307">
        <f t="shared" si="270"/>
        <v>13313.6</v>
      </c>
      <c r="G71" s="201">
        <f t="shared" si="271"/>
        <v>0.74690603085553997</v>
      </c>
      <c r="H71" s="307">
        <f>H78+H85+H92+H99</f>
        <v>0</v>
      </c>
      <c r="I71" s="307">
        <f t="shared" si="272"/>
        <v>0</v>
      </c>
      <c r="J71" s="307"/>
      <c r="K71" s="307">
        <f>K78+K85+K92+K99</f>
        <v>0</v>
      </c>
      <c r="L71" s="307">
        <f t="shared" si="273"/>
        <v>0</v>
      </c>
      <c r="M71" s="202">
        <v>0</v>
      </c>
      <c r="N71" s="307">
        <f>N78+N85+N92</f>
        <v>324.89999999999998</v>
      </c>
      <c r="O71" s="307">
        <f t="shared" si="274"/>
        <v>324.89999999999998</v>
      </c>
      <c r="P71" s="201">
        <v>0</v>
      </c>
      <c r="Q71" s="525">
        <f>Q78+Q85+Q92+Q99</f>
        <v>1789.3</v>
      </c>
      <c r="R71" s="525">
        <f t="shared" si="275"/>
        <v>1789.3</v>
      </c>
      <c r="S71" s="201">
        <v>0</v>
      </c>
      <c r="T71" s="307">
        <f>T78+T85+T92+T99</f>
        <v>938.9</v>
      </c>
      <c r="U71" s="307">
        <f t="shared" si="276"/>
        <v>938.9</v>
      </c>
      <c r="V71" s="202">
        <v>0</v>
      </c>
      <c r="W71" s="307">
        <f>W78+W85+W92</f>
        <v>2646.9</v>
      </c>
      <c r="X71" s="307">
        <f t="shared" si="277"/>
        <v>2646.9</v>
      </c>
      <c r="Y71" s="202">
        <f>X71/W71*1</f>
        <v>1</v>
      </c>
      <c r="Z71" s="571">
        <f t="shared" ref="Z71:AA71" si="284">Z78+Z85+Z92</f>
        <v>1568.6</v>
      </c>
      <c r="AA71" s="571">
        <f t="shared" si="284"/>
        <v>1568.6</v>
      </c>
      <c r="AB71" s="202">
        <f>AA71/Z71*1</f>
        <v>1</v>
      </c>
      <c r="AC71" s="307">
        <f>AC78+AC85+AC92+AC99</f>
        <v>641.9</v>
      </c>
      <c r="AD71" s="307">
        <f t="shared" si="279"/>
        <v>641.9</v>
      </c>
      <c r="AE71" s="201">
        <f>AE78+AE85+AE92+AE107+AE114+AE121</f>
        <v>0</v>
      </c>
      <c r="AF71" s="607">
        <f>AF78+AF85+AF92+AF99</f>
        <v>3643.6000000000004</v>
      </c>
      <c r="AG71" s="607">
        <f t="shared" si="280"/>
        <v>3643.6000000000004</v>
      </c>
      <c r="AH71" s="201">
        <f t="shared" ref="AH71" si="285">AG71/AF71</f>
        <v>1</v>
      </c>
      <c r="AI71" s="307">
        <f>AI78+AI85+AI92+AI99</f>
        <v>3465.2</v>
      </c>
      <c r="AJ71" s="307">
        <f t="shared" si="281"/>
        <v>1759.5</v>
      </c>
      <c r="AK71" s="201">
        <f t="shared" ref="AK71" si="286">AJ71/AI71</f>
        <v>0.50776289968832966</v>
      </c>
      <c r="AL71" s="307">
        <f t="shared" ref="AL71:AM71" si="287">AL78+AL85+AL92+AL99</f>
        <v>836.2</v>
      </c>
      <c r="AM71" s="307">
        <f t="shared" si="287"/>
        <v>0</v>
      </c>
      <c r="AN71" s="201">
        <f t="shared" ref="AN71" si="288">AM71/AL71</f>
        <v>0</v>
      </c>
      <c r="AO71" s="307">
        <f t="shared" ref="AO71:AP71" si="289">AO78+AO85+AO92+AO99</f>
        <v>1969.5</v>
      </c>
      <c r="AP71" s="307">
        <f t="shared" si="289"/>
        <v>0</v>
      </c>
      <c r="AQ71" s="201">
        <f t="shared" ref="AQ71" si="290">AP71/AO71</f>
        <v>0</v>
      </c>
      <c r="AR71" s="259" t="s">
        <v>571</v>
      </c>
    </row>
    <row r="72" spans="1:44" s="285" customFormat="1" ht="387.75" customHeight="1">
      <c r="A72" s="751"/>
      <c r="B72" s="696"/>
      <c r="C72" s="696"/>
      <c r="D72" s="305" t="s">
        <v>292</v>
      </c>
      <c r="E72" s="200">
        <f t="shared" si="270"/>
        <v>0</v>
      </c>
      <c r="F72" s="200">
        <f t="shared" si="270"/>
        <v>0</v>
      </c>
      <c r="G72" s="307"/>
      <c r="H72" s="307">
        <f t="shared" ref="H72:I74" si="291">H79+H86+H93+H108+H115+H122</f>
        <v>0</v>
      </c>
      <c r="I72" s="307">
        <f t="shared" si="291"/>
        <v>0</v>
      </c>
      <c r="J72" s="307"/>
      <c r="K72" s="307">
        <f t="shared" ref="K72:L74" si="292">K79+K86+K93+K108+K115+K122</f>
        <v>0</v>
      </c>
      <c r="L72" s="307">
        <f t="shared" si="292"/>
        <v>0</v>
      </c>
      <c r="M72" s="307"/>
      <c r="N72" s="307">
        <f t="shared" ref="N72:R74" si="293">N79+N86+N93+N108+N115+N122</f>
        <v>0</v>
      </c>
      <c r="O72" s="307">
        <f t="shared" si="293"/>
        <v>0</v>
      </c>
      <c r="P72" s="307">
        <f t="shared" si="293"/>
        <v>0</v>
      </c>
      <c r="Q72" s="525">
        <f t="shared" si="293"/>
        <v>0</v>
      </c>
      <c r="R72" s="525">
        <f t="shared" si="293"/>
        <v>0</v>
      </c>
      <c r="S72" s="525"/>
      <c r="T72" s="307">
        <f t="shared" ref="T72:U74" si="294">T79+T86+T93+T108+T115+T122</f>
        <v>0</v>
      </c>
      <c r="U72" s="307">
        <f t="shared" si="294"/>
        <v>0</v>
      </c>
      <c r="V72" s="307"/>
      <c r="W72" s="307">
        <f t="shared" ref="W72:AD74" si="295">W79+W86+W93+W108+W115+W122</f>
        <v>0</v>
      </c>
      <c r="X72" s="307">
        <f t="shared" si="295"/>
        <v>0</v>
      </c>
      <c r="Y72" s="307">
        <f t="shared" si="295"/>
        <v>0</v>
      </c>
      <c r="Z72" s="307">
        <f t="shared" si="295"/>
        <v>0</v>
      </c>
      <c r="AA72" s="307">
        <f t="shared" si="295"/>
        <v>0</v>
      </c>
      <c r="AB72" s="307">
        <f t="shared" si="295"/>
        <v>0</v>
      </c>
      <c r="AC72" s="307">
        <f t="shared" si="295"/>
        <v>0</v>
      </c>
      <c r="AD72" s="307">
        <f t="shared" si="295"/>
        <v>0</v>
      </c>
      <c r="AE72" s="307">
        <f>AE79+AE86+AE93+AE108+AE115+AE122</f>
        <v>0</v>
      </c>
      <c r="AF72" s="607">
        <f t="shared" ref="AF72:AQ72" si="296">AF79+AF86+AF93+AF108+AF115+AF122</f>
        <v>0</v>
      </c>
      <c r="AG72" s="607">
        <f t="shared" si="296"/>
        <v>0</v>
      </c>
      <c r="AH72" s="607">
        <f t="shared" si="296"/>
        <v>0</v>
      </c>
      <c r="AI72" s="307">
        <f t="shared" si="296"/>
        <v>0</v>
      </c>
      <c r="AJ72" s="307">
        <f t="shared" si="296"/>
        <v>0</v>
      </c>
      <c r="AK72" s="307">
        <f t="shared" si="296"/>
        <v>0</v>
      </c>
      <c r="AL72" s="307">
        <f t="shared" si="296"/>
        <v>0</v>
      </c>
      <c r="AM72" s="307">
        <f t="shared" si="296"/>
        <v>0</v>
      </c>
      <c r="AN72" s="307">
        <f t="shared" si="296"/>
        <v>0</v>
      </c>
      <c r="AO72" s="307">
        <f t="shared" si="296"/>
        <v>0</v>
      </c>
      <c r="AP72" s="307">
        <f t="shared" si="296"/>
        <v>0</v>
      </c>
      <c r="AQ72" s="307">
        <f t="shared" si="296"/>
        <v>0</v>
      </c>
      <c r="AR72" s="358"/>
    </row>
    <row r="73" spans="1:44" s="285" customFormat="1" ht="114.75" customHeight="1">
      <c r="A73" s="751"/>
      <c r="B73" s="696"/>
      <c r="C73" s="696"/>
      <c r="D73" s="305" t="s">
        <v>285</v>
      </c>
      <c r="E73" s="307">
        <f t="shared" si="270"/>
        <v>0</v>
      </c>
      <c r="F73" s="307">
        <f t="shared" si="270"/>
        <v>0</v>
      </c>
      <c r="G73" s="307"/>
      <c r="H73" s="307">
        <f t="shared" si="291"/>
        <v>0</v>
      </c>
      <c r="I73" s="307">
        <f t="shared" si="291"/>
        <v>0</v>
      </c>
      <c r="J73" s="307"/>
      <c r="K73" s="307">
        <f t="shared" si="292"/>
        <v>0</v>
      </c>
      <c r="L73" s="307">
        <f t="shared" si="292"/>
        <v>0</v>
      </c>
      <c r="M73" s="307"/>
      <c r="N73" s="307">
        <f t="shared" si="293"/>
        <v>0</v>
      </c>
      <c r="O73" s="307">
        <f t="shared" si="293"/>
        <v>0</v>
      </c>
      <c r="P73" s="307">
        <f t="shared" si="293"/>
        <v>0</v>
      </c>
      <c r="Q73" s="525">
        <f t="shared" si="293"/>
        <v>0</v>
      </c>
      <c r="R73" s="525">
        <f t="shared" si="293"/>
        <v>0</v>
      </c>
      <c r="S73" s="525"/>
      <c r="T73" s="307">
        <f t="shared" si="294"/>
        <v>0</v>
      </c>
      <c r="U73" s="307">
        <f t="shared" si="294"/>
        <v>0</v>
      </c>
      <c r="V73" s="307"/>
      <c r="W73" s="307">
        <f t="shared" si="295"/>
        <v>0</v>
      </c>
      <c r="X73" s="307">
        <f t="shared" si="295"/>
        <v>0</v>
      </c>
      <c r="Y73" s="307">
        <f t="shared" si="295"/>
        <v>0</v>
      </c>
      <c r="Z73" s="307">
        <f t="shared" si="295"/>
        <v>0</v>
      </c>
      <c r="AA73" s="307">
        <f t="shared" si="295"/>
        <v>0</v>
      </c>
      <c r="AB73" s="307">
        <f t="shared" si="295"/>
        <v>0</v>
      </c>
      <c r="AC73" s="307">
        <f t="shared" si="295"/>
        <v>0</v>
      </c>
      <c r="AD73" s="307">
        <f t="shared" si="295"/>
        <v>0</v>
      </c>
      <c r="AE73" s="307">
        <f>AE80+AE87+AE94+AE109+AE116+AE123</f>
        <v>0</v>
      </c>
      <c r="AF73" s="607">
        <f t="shared" ref="AF73:AQ73" si="297">AF80+AF87+AF94+AF109+AF116+AF123</f>
        <v>0</v>
      </c>
      <c r="AG73" s="607">
        <f t="shared" si="297"/>
        <v>0</v>
      </c>
      <c r="AH73" s="607">
        <f t="shared" si="297"/>
        <v>0</v>
      </c>
      <c r="AI73" s="307">
        <f t="shared" si="297"/>
        <v>0</v>
      </c>
      <c r="AJ73" s="307">
        <f t="shared" si="297"/>
        <v>0</v>
      </c>
      <c r="AK73" s="307">
        <f t="shared" si="297"/>
        <v>0</v>
      </c>
      <c r="AL73" s="307">
        <f t="shared" si="297"/>
        <v>0</v>
      </c>
      <c r="AM73" s="307">
        <f t="shared" si="297"/>
        <v>0</v>
      </c>
      <c r="AN73" s="307">
        <f t="shared" si="297"/>
        <v>0</v>
      </c>
      <c r="AO73" s="307">
        <f t="shared" si="297"/>
        <v>0</v>
      </c>
      <c r="AP73" s="307">
        <f t="shared" si="297"/>
        <v>0</v>
      </c>
      <c r="AQ73" s="307">
        <f t="shared" si="297"/>
        <v>0</v>
      </c>
      <c r="AR73" s="259"/>
    </row>
    <row r="74" spans="1:44" s="285" customFormat="1" ht="409.6" customHeight="1" thickBot="1">
      <c r="A74" s="752"/>
      <c r="B74" s="715"/>
      <c r="C74" s="715"/>
      <c r="D74" s="282" t="s">
        <v>43</v>
      </c>
      <c r="E74" s="208">
        <f t="shared" si="270"/>
        <v>0</v>
      </c>
      <c r="F74" s="208">
        <f t="shared" si="270"/>
        <v>0</v>
      </c>
      <c r="G74" s="350"/>
      <c r="H74" s="208">
        <f t="shared" si="291"/>
        <v>0</v>
      </c>
      <c r="I74" s="208">
        <f t="shared" si="291"/>
        <v>0</v>
      </c>
      <c r="J74" s="208"/>
      <c r="K74" s="208">
        <f t="shared" si="292"/>
        <v>0</v>
      </c>
      <c r="L74" s="208">
        <f t="shared" si="292"/>
        <v>0</v>
      </c>
      <c r="M74" s="208"/>
      <c r="N74" s="208">
        <f t="shared" si="293"/>
        <v>0</v>
      </c>
      <c r="O74" s="208">
        <f t="shared" si="293"/>
        <v>0</v>
      </c>
      <c r="P74" s="208">
        <f t="shared" si="293"/>
        <v>0</v>
      </c>
      <c r="Q74" s="208">
        <f t="shared" si="293"/>
        <v>0</v>
      </c>
      <c r="R74" s="208">
        <f t="shared" si="293"/>
        <v>0</v>
      </c>
      <c r="S74" s="208"/>
      <c r="T74" s="208">
        <f t="shared" si="294"/>
        <v>0</v>
      </c>
      <c r="U74" s="208">
        <f t="shared" si="294"/>
        <v>0</v>
      </c>
      <c r="V74" s="208"/>
      <c r="W74" s="208">
        <f t="shared" si="295"/>
        <v>0</v>
      </c>
      <c r="X74" s="208">
        <f t="shared" si="295"/>
        <v>0</v>
      </c>
      <c r="Y74" s="208">
        <f t="shared" si="295"/>
        <v>0</v>
      </c>
      <c r="Z74" s="208">
        <f t="shared" si="295"/>
        <v>0</v>
      </c>
      <c r="AA74" s="208">
        <f t="shared" si="295"/>
        <v>0</v>
      </c>
      <c r="AB74" s="208">
        <f t="shared" si="295"/>
        <v>0</v>
      </c>
      <c r="AC74" s="208">
        <f t="shared" si="295"/>
        <v>0</v>
      </c>
      <c r="AD74" s="208">
        <f t="shared" si="295"/>
        <v>0</v>
      </c>
      <c r="AE74" s="208">
        <f>AE81+AE88+AE95+AE110+AE117+AE124</f>
        <v>0</v>
      </c>
      <c r="AF74" s="208">
        <f t="shared" ref="AF74:AQ74" si="298">AF81+AF88+AF95+AF110+AF117+AF124</f>
        <v>0</v>
      </c>
      <c r="AG74" s="208">
        <f t="shared" si="298"/>
        <v>0</v>
      </c>
      <c r="AH74" s="208">
        <f t="shared" si="298"/>
        <v>0</v>
      </c>
      <c r="AI74" s="208">
        <f t="shared" si="298"/>
        <v>0</v>
      </c>
      <c r="AJ74" s="208">
        <f t="shared" si="298"/>
        <v>0</v>
      </c>
      <c r="AK74" s="208">
        <f t="shared" si="298"/>
        <v>0</v>
      </c>
      <c r="AL74" s="208">
        <f t="shared" si="298"/>
        <v>0</v>
      </c>
      <c r="AM74" s="208">
        <f t="shared" si="298"/>
        <v>0</v>
      </c>
      <c r="AN74" s="208">
        <f t="shared" si="298"/>
        <v>0</v>
      </c>
      <c r="AO74" s="208">
        <f t="shared" si="298"/>
        <v>0</v>
      </c>
      <c r="AP74" s="208">
        <f t="shared" si="298"/>
        <v>0</v>
      </c>
      <c r="AQ74" s="208">
        <f t="shared" si="298"/>
        <v>0</v>
      </c>
      <c r="AR74" s="349"/>
    </row>
    <row r="75" spans="1:44" s="285" customFormat="1" ht="222.75" customHeight="1">
      <c r="A75" s="750" t="s">
        <v>300</v>
      </c>
      <c r="B75" s="714" t="s">
        <v>301</v>
      </c>
      <c r="C75" s="714"/>
      <c r="D75" s="280" t="s">
        <v>41</v>
      </c>
      <c r="E75" s="200">
        <f>H75+K75+N75+Q75+T75+W75+Z75+AC75+AF75+AI75+AL75+AO75</f>
        <v>10937.2</v>
      </c>
      <c r="F75" s="200">
        <f>I75+L75+O75+R75+U75+X75+AA75+AD75+AG75+AJ75+AM75+AP75</f>
        <v>7965</v>
      </c>
      <c r="G75" s="354">
        <f>F75/E75</f>
        <v>0.72824854624583979</v>
      </c>
      <c r="H75" s="200">
        <f>H76+H77+H78+H79+H80+H81</f>
        <v>0</v>
      </c>
      <c r="I75" s="200">
        <f>I76+I77+I78+I79+I80+I81</f>
        <v>0</v>
      </c>
      <c r="J75" s="356"/>
      <c r="K75" s="200">
        <f>K76+K77+K78+K79+K80+K81</f>
        <v>0</v>
      </c>
      <c r="L75" s="200">
        <f>L76+L77+L78+L79+L80+L81</f>
        <v>0</v>
      </c>
      <c r="M75" s="201">
        <v>0</v>
      </c>
      <c r="N75" s="200">
        <f>N76+N77+N78+N79+N80+N81</f>
        <v>324.89999999999998</v>
      </c>
      <c r="O75" s="200">
        <f>O76+O77+O78+O79+O80+O81</f>
        <v>324.89999999999998</v>
      </c>
      <c r="P75" s="201">
        <f>O75/N75</f>
        <v>1</v>
      </c>
      <c r="Q75" s="200">
        <f>Q76+Q77+Q78+Q79+Q80+Q81</f>
        <v>1789.3</v>
      </c>
      <c r="R75" s="200">
        <f>R76+R77+R78+R79+R80+R81</f>
        <v>1789.3</v>
      </c>
      <c r="S75" s="201">
        <f>R75/Q75</f>
        <v>1</v>
      </c>
      <c r="T75" s="200">
        <f>T76+T77+T78+T79+T80+T81</f>
        <v>938.9</v>
      </c>
      <c r="U75" s="200">
        <f>U76+U77+U78+U79+U80+U81</f>
        <v>938.9</v>
      </c>
      <c r="V75" s="202">
        <f>U75/T75</f>
        <v>1</v>
      </c>
      <c r="W75" s="200">
        <f>W76+W77+W78+W79+W80+W81</f>
        <v>0</v>
      </c>
      <c r="X75" s="200">
        <f>X76+X77+X78+X79+X80+X81</f>
        <v>0</v>
      </c>
      <c r="Y75" s="202" t="e">
        <f>X75/W75</f>
        <v>#DIV/0!</v>
      </c>
      <c r="Z75" s="200">
        <f t="shared" ref="Z75" si="299">Z76+Z77+Z78+Z79+Z80+Z81</f>
        <v>1568.6</v>
      </c>
      <c r="AA75" s="200">
        <f t="shared" ref="AA75" si="300">AA76+AA77+AA78+AA79+AA80+AA81</f>
        <v>1568.6</v>
      </c>
      <c r="AB75" s="202">
        <f>AA75/Z75</f>
        <v>1</v>
      </c>
      <c r="AC75" s="200">
        <f t="shared" ref="AC75" si="301">AC76+AC77+AC78+AC79+AC80+AC81</f>
        <v>641.9</v>
      </c>
      <c r="AD75" s="200">
        <f t="shared" ref="AD75" si="302">AD76+AD77+AD78+AD79+AD80+AD81</f>
        <v>641.9</v>
      </c>
      <c r="AE75" s="202">
        <v>0</v>
      </c>
      <c r="AF75" s="200">
        <f t="shared" ref="AF75:AI75" si="303">AF76+AF77+AF78+AF79+AF80+AF81</f>
        <v>1429.3</v>
      </c>
      <c r="AG75" s="200">
        <f t="shared" si="303"/>
        <v>1429.3</v>
      </c>
      <c r="AH75" s="202">
        <f>AG75/AF75</f>
        <v>1</v>
      </c>
      <c r="AI75" s="200">
        <f t="shared" si="303"/>
        <v>1438.6</v>
      </c>
      <c r="AJ75" s="200">
        <f t="shared" ref="AJ75" si="304">AJ76+AJ77+AJ78+AJ79+AJ80+AJ81</f>
        <v>1272.0999999999999</v>
      </c>
      <c r="AK75" s="202">
        <f t="shared" ref="AK75" si="305">AJ75/AI75</f>
        <v>0.88426247740859165</v>
      </c>
      <c r="AL75" s="200">
        <f t="shared" ref="AL75" si="306">AL76+AL77+AL78+AL79+AL80+AL81</f>
        <v>836.2</v>
      </c>
      <c r="AM75" s="200">
        <f t="shared" ref="AM75" si="307">AM76+AM77+AM78+AM79+AM80+AM81</f>
        <v>0</v>
      </c>
      <c r="AN75" s="202">
        <f t="shared" ref="AN75" si="308">AM75/AL75</f>
        <v>0</v>
      </c>
      <c r="AO75" s="200">
        <f>AO76+AO77+AO78+AO79+AO80+AO81</f>
        <v>1969.5</v>
      </c>
      <c r="AP75" s="200">
        <f>AP76+AP77+AP78+AP79+AP80+AP81</f>
        <v>0</v>
      </c>
      <c r="AQ75" s="202">
        <f t="shared" ref="AQ75" si="309">AP75/AO75</f>
        <v>0</v>
      </c>
      <c r="AR75" s="259" t="s">
        <v>574</v>
      </c>
    </row>
    <row r="76" spans="1:44" s="285" customFormat="1" ht="135" customHeight="1">
      <c r="A76" s="751"/>
      <c r="B76" s="696"/>
      <c r="C76" s="696"/>
      <c r="D76" s="306" t="s">
        <v>37</v>
      </c>
      <c r="E76" s="307">
        <f>H76+K76+N76+Q76+T76+W76+Z76+AC76+AF76+AI76+AL76+AO76</f>
        <v>0</v>
      </c>
      <c r="F76" s="307">
        <f>I76+L76+O76+R76+U76+X76+AA76+AD76+AG76+AJ76+AM76+AP76</f>
        <v>0</v>
      </c>
      <c r="G76" s="318"/>
      <c r="H76" s="307"/>
      <c r="I76" s="307"/>
      <c r="J76" s="204"/>
      <c r="K76" s="307"/>
      <c r="L76" s="307"/>
      <c r="M76" s="204"/>
      <c r="N76" s="307"/>
      <c r="O76" s="307"/>
      <c r="P76" s="204"/>
      <c r="Q76" s="525"/>
      <c r="R76" s="525"/>
      <c r="S76" s="204"/>
      <c r="T76" s="307"/>
      <c r="U76" s="307"/>
      <c r="V76" s="204"/>
      <c r="W76" s="307"/>
      <c r="X76" s="307"/>
      <c r="Y76" s="204"/>
      <c r="Z76" s="307"/>
      <c r="AA76" s="307"/>
      <c r="AB76" s="204"/>
      <c r="AC76" s="307"/>
      <c r="AD76" s="307"/>
      <c r="AE76" s="204"/>
      <c r="AF76" s="607"/>
      <c r="AG76" s="607"/>
      <c r="AH76" s="204"/>
      <c r="AI76" s="307"/>
      <c r="AJ76" s="307"/>
      <c r="AK76" s="204"/>
      <c r="AL76" s="307"/>
      <c r="AM76" s="307"/>
      <c r="AN76" s="204"/>
      <c r="AO76" s="307"/>
      <c r="AP76" s="307"/>
      <c r="AQ76" s="204"/>
      <c r="AR76" s="259"/>
    </row>
    <row r="77" spans="1:44" s="285" customFormat="1" ht="114.75" customHeight="1">
      <c r="A77" s="751"/>
      <c r="B77" s="696"/>
      <c r="C77" s="696"/>
      <c r="D77" s="305" t="s">
        <v>2</v>
      </c>
      <c r="E77" s="307">
        <f t="shared" ref="E77:E81" si="310">H77+K77+N77+Q77+T77+W77+Z77+AC77+AF77+AI77+AL77+AO77</f>
        <v>0</v>
      </c>
      <c r="F77" s="307">
        <f t="shared" ref="F77:F81" si="311">I77+L77+O77+R77+U77+X77+AA77+AD77+AG77+AJ77+AM77+AP77</f>
        <v>0</v>
      </c>
      <c r="G77" s="318"/>
      <c r="H77" s="307"/>
      <c r="I77" s="307"/>
      <c r="J77" s="204"/>
      <c r="K77" s="307"/>
      <c r="L77" s="307"/>
      <c r="M77" s="204"/>
      <c r="N77" s="307"/>
      <c r="O77" s="307"/>
      <c r="P77" s="204"/>
      <c r="Q77" s="525"/>
      <c r="R77" s="525"/>
      <c r="S77" s="204"/>
      <c r="T77" s="307"/>
      <c r="U77" s="307"/>
      <c r="V77" s="204"/>
      <c r="W77" s="307"/>
      <c r="X77" s="307"/>
      <c r="Y77" s="204"/>
      <c r="Z77" s="307"/>
      <c r="AA77" s="307"/>
      <c r="AB77" s="204"/>
      <c r="AC77" s="307"/>
      <c r="AD77" s="307"/>
      <c r="AE77" s="204"/>
      <c r="AF77" s="607"/>
      <c r="AG77" s="607"/>
      <c r="AH77" s="204"/>
      <c r="AI77" s="307"/>
      <c r="AJ77" s="307"/>
      <c r="AK77" s="204"/>
      <c r="AL77" s="307"/>
      <c r="AM77" s="307"/>
      <c r="AN77" s="204"/>
      <c r="AO77" s="307"/>
      <c r="AP77" s="307"/>
      <c r="AQ77" s="204"/>
      <c r="AR77" s="259"/>
    </row>
    <row r="78" spans="1:44" s="285" customFormat="1" ht="409.6" customHeight="1" thickBot="1">
      <c r="A78" s="751"/>
      <c r="B78" s="696"/>
      <c r="C78" s="696"/>
      <c r="D78" s="305" t="s">
        <v>284</v>
      </c>
      <c r="E78" s="307">
        <f t="shared" si="310"/>
        <v>10937.2</v>
      </c>
      <c r="F78" s="307">
        <f t="shared" si="311"/>
        <v>7965</v>
      </c>
      <c r="G78" s="318">
        <f t="shared" ref="G78" si="312">F78/E78</f>
        <v>0.72824854624583979</v>
      </c>
      <c r="H78" s="307">
        <v>0</v>
      </c>
      <c r="I78" s="307"/>
      <c r="J78" s="204"/>
      <c r="K78" s="307">
        <v>0</v>
      </c>
      <c r="L78" s="307"/>
      <c r="M78" s="204"/>
      <c r="N78" s="307">
        <v>324.89999999999998</v>
      </c>
      <c r="O78" s="307">
        <v>324.89999999999998</v>
      </c>
      <c r="P78" s="201">
        <f>O78/N78</f>
        <v>1</v>
      </c>
      <c r="Q78" s="525">
        <v>1789.3</v>
      </c>
      <c r="R78" s="525">
        <v>1789.3</v>
      </c>
      <c r="S78" s="201">
        <f>R78/Q78</f>
        <v>1</v>
      </c>
      <c r="T78" s="307">
        <v>938.9</v>
      </c>
      <c r="U78" s="307">
        <v>938.9</v>
      </c>
      <c r="V78" s="204"/>
      <c r="W78" s="307">
        <v>0</v>
      </c>
      <c r="X78" s="307"/>
      <c r="Y78" s="201" t="e">
        <f>X78/W78</f>
        <v>#DIV/0!</v>
      </c>
      <c r="Z78" s="307">
        <v>1568.6</v>
      </c>
      <c r="AA78" s="307">
        <v>1568.6</v>
      </c>
      <c r="AB78" s="201">
        <f t="shared" ref="AB78" si="313">AA78/Z78</f>
        <v>1</v>
      </c>
      <c r="AC78" s="307">
        <v>641.9</v>
      </c>
      <c r="AD78" s="307">
        <v>641.9</v>
      </c>
      <c r="AE78" s="318"/>
      <c r="AF78" s="607">
        <v>1429.3</v>
      </c>
      <c r="AG78" s="607">
        <v>1429.3</v>
      </c>
      <c r="AH78" s="201">
        <f t="shared" ref="AH78" si="314">AG78/AF78</f>
        <v>1</v>
      </c>
      <c r="AI78" s="307">
        <v>1438.6</v>
      </c>
      <c r="AJ78" s="307">
        <v>1272.0999999999999</v>
      </c>
      <c r="AK78" s="201">
        <f t="shared" ref="AK78" si="315">AJ78/AI78</f>
        <v>0.88426247740859165</v>
      </c>
      <c r="AL78" s="307">
        <v>836.2</v>
      </c>
      <c r="AM78" s="307"/>
      <c r="AN78" s="201">
        <v>1</v>
      </c>
      <c r="AO78" s="307">
        <v>1969.5</v>
      </c>
      <c r="AP78" s="307"/>
      <c r="AQ78" s="201">
        <f t="shared" ref="AQ78" si="316">AP78/AO78</f>
        <v>0</v>
      </c>
      <c r="AR78" s="259" t="s">
        <v>573</v>
      </c>
    </row>
    <row r="79" spans="1:44" s="285" customFormat="1" ht="392.25" customHeight="1">
      <c r="A79" s="751"/>
      <c r="B79" s="696"/>
      <c r="C79" s="696"/>
      <c r="D79" s="305" t="s">
        <v>292</v>
      </c>
      <c r="E79" s="200">
        <f t="shared" si="310"/>
        <v>0</v>
      </c>
      <c r="F79" s="200">
        <f t="shared" si="311"/>
        <v>0</v>
      </c>
      <c r="G79" s="318"/>
      <c r="H79" s="307"/>
      <c r="I79" s="307"/>
      <c r="J79" s="204"/>
      <c r="K79" s="307"/>
      <c r="L79" s="307"/>
      <c r="M79" s="204"/>
      <c r="N79" s="307"/>
      <c r="O79" s="307"/>
      <c r="P79" s="204"/>
      <c r="Q79" s="525"/>
      <c r="R79" s="525"/>
      <c r="S79" s="204"/>
      <c r="T79" s="307"/>
      <c r="U79" s="307"/>
      <c r="V79" s="204"/>
      <c r="W79" s="307"/>
      <c r="X79" s="307"/>
      <c r="Y79" s="204"/>
      <c r="Z79" s="307"/>
      <c r="AA79" s="307"/>
      <c r="AB79" s="204"/>
      <c r="AC79" s="307"/>
      <c r="AD79" s="307"/>
      <c r="AE79" s="204"/>
      <c r="AF79" s="607"/>
      <c r="AG79" s="607"/>
      <c r="AH79" s="204"/>
      <c r="AI79" s="307"/>
      <c r="AJ79" s="307"/>
      <c r="AK79" s="204"/>
      <c r="AL79" s="307"/>
      <c r="AM79" s="307"/>
      <c r="AN79" s="204"/>
      <c r="AO79" s="307"/>
      <c r="AP79" s="307"/>
      <c r="AQ79" s="204"/>
      <c r="AR79" s="259"/>
    </row>
    <row r="80" spans="1:44" s="285" customFormat="1" ht="114.75" customHeight="1">
      <c r="A80" s="751"/>
      <c r="B80" s="696"/>
      <c r="C80" s="696"/>
      <c r="D80" s="305" t="s">
        <v>285</v>
      </c>
      <c r="E80" s="307">
        <f t="shared" si="310"/>
        <v>0</v>
      </c>
      <c r="F80" s="307">
        <f t="shared" si="311"/>
        <v>0</v>
      </c>
      <c r="G80" s="204"/>
      <c r="H80" s="307"/>
      <c r="I80" s="307"/>
      <c r="J80" s="204"/>
      <c r="K80" s="307"/>
      <c r="L80" s="307"/>
      <c r="M80" s="204"/>
      <c r="N80" s="307"/>
      <c r="O80" s="307"/>
      <c r="P80" s="204"/>
      <c r="Q80" s="525"/>
      <c r="R80" s="525"/>
      <c r="S80" s="204"/>
      <c r="T80" s="307"/>
      <c r="U80" s="307"/>
      <c r="V80" s="204"/>
      <c r="W80" s="307"/>
      <c r="X80" s="307"/>
      <c r="Y80" s="204"/>
      <c r="Z80" s="307"/>
      <c r="AA80" s="307"/>
      <c r="AB80" s="204"/>
      <c r="AC80" s="307"/>
      <c r="AD80" s="307"/>
      <c r="AE80" s="204"/>
      <c r="AF80" s="607"/>
      <c r="AG80" s="607"/>
      <c r="AH80" s="204"/>
      <c r="AI80" s="307"/>
      <c r="AJ80" s="307"/>
      <c r="AK80" s="204"/>
      <c r="AL80" s="307"/>
      <c r="AM80" s="307"/>
      <c r="AN80" s="204"/>
      <c r="AO80" s="307"/>
      <c r="AP80" s="307"/>
      <c r="AQ80" s="204"/>
      <c r="AR80" s="259"/>
    </row>
    <row r="81" spans="1:44" s="285" customFormat="1" ht="114.75" customHeight="1" thickBot="1">
      <c r="A81" s="752"/>
      <c r="B81" s="715"/>
      <c r="C81" s="715"/>
      <c r="D81" s="282" t="s">
        <v>43</v>
      </c>
      <c r="E81" s="208">
        <f t="shared" si="310"/>
        <v>0</v>
      </c>
      <c r="F81" s="208">
        <f t="shared" si="311"/>
        <v>0</v>
      </c>
      <c r="G81" s="346"/>
      <c r="H81" s="208"/>
      <c r="I81" s="208"/>
      <c r="J81" s="346"/>
      <c r="K81" s="208"/>
      <c r="L81" s="208"/>
      <c r="M81" s="346"/>
      <c r="N81" s="208"/>
      <c r="O81" s="208"/>
      <c r="P81" s="346"/>
      <c r="Q81" s="208"/>
      <c r="R81" s="208"/>
      <c r="S81" s="346"/>
      <c r="T81" s="208"/>
      <c r="U81" s="208"/>
      <c r="V81" s="346"/>
      <c r="W81" s="208"/>
      <c r="X81" s="208"/>
      <c r="Y81" s="346"/>
      <c r="Z81" s="208"/>
      <c r="AA81" s="208"/>
      <c r="AB81" s="346"/>
      <c r="AC81" s="208"/>
      <c r="AD81" s="208"/>
      <c r="AE81" s="346"/>
      <c r="AF81" s="208"/>
      <c r="AG81" s="208"/>
      <c r="AH81" s="346"/>
      <c r="AI81" s="208"/>
      <c r="AJ81" s="208"/>
      <c r="AK81" s="346"/>
      <c r="AL81" s="208"/>
      <c r="AM81" s="208"/>
      <c r="AN81" s="346"/>
      <c r="AO81" s="208"/>
      <c r="AP81" s="208"/>
      <c r="AQ81" s="346"/>
      <c r="AR81" s="349"/>
    </row>
    <row r="82" spans="1:44" s="285" customFormat="1" ht="153" customHeight="1" thickBot="1">
      <c r="A82" s="750" t="s">
        <v>302</v>
      </c>
      <c r="B82" s="714" t="s">
        <v>407</v>
      </c>
      <c r="C82" s="714"/>
      <c r="D82" s="280" t="s">
        <v>41</v>
      </c>
      <c r="E82" s="200">
        <f>H82+K82+N82+Q82+T82+W82+Z82+AC82+AF82+AI82+AL82+AO82</f>
        <v>6141.8000000000011</v>
      </c>
      <c r="F82" s="200">
        <f>I82+L82+O82+R82+U82+X82+AA82+AD82+AG82+AJ82+AM82+AP82</f>
        <v>4861.2000000000007</v>
      </c>
      <c r="G82" s="354">
        <f>F82/E82</f>
        <v>0.79149435019049785</v>
      </c>
      <c r="H82" s="200">
        <f>H83+H84+H85+H86+H87+H88</f>
        <v>0</v>
      </c>
      <c r="I82" s="200">
        <f>I83+I84+I85+I86+I87+I88</f>
        <v>0</v>
      </c>
      <c r="J82" s="356"/>
      <c r="K82" s="200">
        <f>K83+K84+K85+K86+K87+K88</f>
        <v>0</v>
      </c>
      <c r="L82" s="200">
        <f>L83+L84+L85+L86+L87+L88</f>
        <v>0</v>
      </c>
      <c r="M82" s="356"/>
      <c r="N82" s="200">
        <f>N83+N84+N85+N86+N87+N88</f>
        <v>0</v>
      </c>
      <c r="O82" s="200">
        <f>O83+O84+O85+O86+O87+O88</f>
        <v>0</v>
      </c>
      <c r="P82" s="202">
        <v>0</v>
      </c>
      <c r="Q82" s="200">
        <f>Q83+Q84+Q85+Q86+Q87+Q88</f>
        <v>0</v>
      </c>
      <c r="R82" s="200">
        <f>R83+R84+R85+R86+R87+R88</f>
        <v>0</v>
      </c>
      <c r="S82" s="202">
        <v>0</v>
      </c>
      <c r="T82" s="200">
        <f>T83+T84+T85+T86+T87+T88</f>
        <v>0</v>
      </c>
      <c r="U82" s="200">
        <f>U83+U84+U85+U86+U87+U88</f>
        <v>0</v>
      </c>
      <c r="V82" s="201"/>
      <c r="W82" s="200">
        <f>W83+W84+W85+W86+W87+W88</f>
        <v>2646.9</v>
      </c>
      <c r="X82" s="200">
        <f>X83+X84+X85+X86+X87+X88</f>
        <v>2646.9</v>
      </c>
      <c r="Y82" s="201">
        <f>X82/W82</f>
        <v>1</v>
      </c>
      <c r="Z82" s="200">
        <f t="shared" ref="Z82" si="317">Z83+Z84+Z85+Z86+Z87+Z88</f>
        <v>0</v>
      </c>
      <c r="AA82" s="200">
        <f t="shared" ref="AA82" si="318">AA83+AA84+AA85+AA86+AA87+AA88</f>
        <v>0</v>
      </c>
      <c r="AB82" s="201">
        <v>0</v>
      </c>
      <c r="AC82" s="200">
        <f t="shared" ref="AC82" si="319">AC83+AC84+AC85+AC86+AC87+AC88</f>
        <v>0</v>
      </c>
      <c r="AD82" s="200">
        <f t="shared" ref="AD82" si="320">AD83+AD84+AD85+AD86+AD87+AD88</f>
        <v>0</v>
      </c>
      <c r="AE82" s="201"/>
      <c r="AF82" s="200">
        <f t="shared" ref="AF82" si="321">AF83+AF84+AF85+AF86+AF87+AF88</f>
        <v>2214.3000000000002</v>
      </c>
      <c r="AG82" s="200">
        <f t="shared" ref="AG82" si="322">AG83+AG84+AG85+AG86+AG87+AG88</f>
        <v>2214.3000000000002</v>
      </c>
      <c r="AH82" s="201">
        <f t="shared" ref="AH82" si="323">AG82/AF82</f>
        <v>1</v>
      </c>
      <c r="AI82" s="200">
        <f t="shared" ref="AI82" si="324">AI83+AI84+AI85+AI86+AI87+AI88</f>
        <v>1280.5999999999999</v>
      </c>
      <c r="AJ82" s="200">
        <f t="shared" ref="AJ82" si="325">AJ83+AJ84+AJ85+AJ86+AJ87+AJ88</f>
        <v>0</v>
      </c>
      <c r="AK82" s="202">
        <v>0</v>
      </c>
      <c r="AL82" s="200">
        <f t="shared" ref="AL82" si="326">AL83+AL84+AL85+AL86+AL87+AL88</f>
        <v>0</v>
      </c>
      <c r="AM82" s="200">
        <f t="shared" ref="AM82" si="327">AM83+AM84+AM85+AM86+AM87+AM88</f>
        <v>0</v>
      </c>
      <c r="AN82" s="201">
        <v>0</v>
      </c>
      <c r="AO82" s="200">
        <f>AO83+AO84+AO85+AO86+AO87+AO88</f>
        <v>0</v>
      </c>
      <c r="AP82" s="200">
        <f>AP83+AP84+AP85+AP86+AP87+AP88</f>
        <v>0</v>
      </c>
      <c r="AQ82" s="202" t="e">
        <f t="shared" ref="AQ82" si="328">AP82/AO82</f>
        <v>#DIV/0!</v>
      </c>
      <c r="AR82" s="259" t="s">
        <v>548</v>
      </c>
    </row>
    <row r="83" spans="1:44" s="285" customFormat="1" ht="114.75" customHeight="1" thickBot="1">
      <c r="A83" s="751"/>
      <c r="B83" s="696"/>
      <c r="C83" s="696"/>
      <c r="D83" s="306" t="s">
        <v>37</v>
      </c>
      <c r="E83" s="307">
        <f>H83+K83+N83+Q83+T83+W83+Z83+AC83+AF83+AI83+AL83+AO83</f>
        <v>0</v>
      </c>
      <c r="F83" s="307">
        <f>I83+L83+O83+R83+U83+X83+AA83+AD83+AG83+AJ83+AM83+AP83</f>
        <v>0</v>
      </c>
      <c r="G83" s="318"/>
      <c r="H83" s="307"/>
      <c r="I83" s="307"/>
      <c r="J83" s="204"/>
      <c r="K83" s="307"/>
      <c r="L83" s="307"/>
      <c r="M83" s="204"/>
      <c r="N83" s="307"/>
      <c r="O83" s="307"/>
      <c r="P83" s="204"/>
      <c r="Q83" s="525"/>
      <c r="R83" s="525"/>
      <c r="S83" s="202">
        <v>0</v>
      </c>
      <c r="T83" s="307"/>
      <c r="U83" s="307"/>
      <c r="V83" s="204"/>
      <c r="W83" s="307"/>
      <c r="X83" s="307"/>
      <c r="Y83" s="204"/>
      <c r="Z83" s="307"/>
      <c r="AA83" s="307"/>
      <c r="AB83" s="204"/>
      <c r="AC83" s="307"/>
      <c r="AD83" s="307"/>
      <c r="AE83" s="204"/>
      <c r="AF83" s="607"/>
      <c r="AG83" s="607"/>
      <c r="AH83" s="204"/>
      <c r="AI83" s="307"/>
      <c r="AJ83" s="307"/>
      <c r="AK83" s="204"/>
      <c r="AL83" s="307"/>
      <c r="AM83" s="307"/>
      <c r="AN83" s="204"/>
      <c r="AO83" s="307"/>
      <c r="AP83" s="307"/>
      <c r="AQ83" s="204"/>
      <c r="AR83" s="259"/>
    </row>
    <row r="84" spans="1:44" s="285" customFormat="1" ht="114.75" customHeight="1" thickBot="1">
      <c r="A84" s="751"/>
      <c r="B84" s="696"/>
      <c r="C84" s="696"/>
      <c r="D84" s="305" t="s">
        <v>2</v>
      </c>
      <c r="E84" s="307">
        <f t="shared" ref="E84:E88" si="329">H84+K84+N84+Q84+T84+W84+Z84+AC84+AF84+AI84+AL84+AO84</f>
        <v>0</v>
      </c>
      <c r="F84" s="307">
        <f t="shared" ref="F84:F88" si="330">I84+L84+O84+R84+U84+X84+AA84+AD84+AG84+AJ84+AM84+AP84</f>
        <v>0</v>
      </c>
      <c r="G84" s="318"/>
      <c r="H84" s="307"/>
      <c r="I84" s="307"/>
      <c r="J84" s="204"/>
      <c r="K84" s="307"/>
      <c r="L84" s="307"/>
      <c r="M84" s="204"/>
      <c r="N84" s="307"/>
      <c r="O84" s="307"/>
      <c r="P84" s="204"/>
      <c r="Q84" s="525"/>
      <c r="R84" s="525"/>
      <c r="S84" s="202">
        <v>0</v>
      </c>
      <c r="T84" s="307"/>
      <c r="U84" s="307"/>
      <c r="V84" s="204"/>
      <c r="W84" s="307"/>
      <c r="X84" s="307"/>
      <c r="Y84" s="204"/>
      <c r="Z84" s="307"/>
      <c r="AA84" s="307"/>
      <c r="AB84" s="204"/>
      <c r="AC84" s="307"/>
      <c r="AD84" s="307"/>
      <c r="AE84" s="204"/>
      <c r="AF84" s="607"/>
      <c r="AG84" s="607"/>
      <c r="AH84" s="204"/>
      <c r="AI84" s="307"/>
      <c r="AJ84" s="307"/>
      <c r="AK84" s="204"/>
      <c r="AL84" s="307"/>
      <c r="AM84" s="307"/>
      <c r="AN84" s="204"/>
      <c r="AO84" s="307"/>
      <c r="AP84" s="307"/>
      <c r="AQ84" s="204"/>
      <c r="AR84" s="259"/>
    </row>
    <row r="85" spans="1:44" s="285" customFormat="1" ht="315" customHeight="1">
      <c r="A85" s="751"/>
      <c r="B85" s="696"/>
      <c r="C85" s="696"/>
      <c r="D85" s="305" t="s">
        <v>284</v>
      </c>
      <c r="E85" s="587">
        <f t="shared" si="329"/>
        <v>6141.8000000000011</v>
      </c>
      <c r="F85" s="587">
        <f t="shared" si="330"/>
        <v>4861.2000000000007</v>
      </c>
      <c r="G85" s="318">
        <f t="shared" ref="G85" si="331">F85/E85</f>
        <v>0.79149435019049785</v>
      </c>
      <c r="H85" s="307"/>
      <c r="I85" s="307"/>
      <c r="J85" s="204"/>
      <c r="K85" s="307">
        <v>0</v>
      </c>
      <c r="L85" s="307"/>
      <c r="M85" s="204"/>
      <c r="N85" s="307"/>
      <c r="O85" s="307"/>
      <c r="P85" s="201">
        <v>0</v>
      </c>
      <c r="Q85" s="525">
        <v>0</v>
      </c>
      <c r="R85" s="525"/>
      <c r="S85" s="202">
        <v>0</v>
      </c>
      <c r="T85" s="307"/>
      <c r="U85" s="307"/>
      <c r="V85" s="204"/>
      <c r="W85" s="307">
        <v>2646.9</v>
      </c>
      <c r="X85" s="307">
        <v>2646.9</v>
      </c>
      <c r="Y85" s="201">
        <f>X85/W85</f>
        <v>1</v>
      </c>
      <c r="Z85" s="307"/>
      <c r="AA85" s="307"/>
      <c r="AB85" s="204"/>
      <c r="AC85" s="307"/>
      <c r="AD85" s="307"/>
      <c r="AE85" s="201"/>
      <c r="AF85" s="607">
        <v>2214.3000000000002</v>
      </c>
      <c r="AG85" s="607">
        <v>2214.3000000000002</v>
      </c>
      <c r="AH85" s="201">
        <f t="shared" ref="AH85" si="332">AG85/AF85</f>
        <v>1</v>
      </c>
      <c r="AI85" s="307">
        <v>1280.5999999999999</v>
      </c>
      <c r="AJ85" s="307">
        <v>0</v>
      </c>
      <c r="AK85" s="201"/>
      <c r="AL85" s="307">
        <v>0</v>
      </c>
      <c r="AM85" s="307"/>
      <c r="AN85" s="201"/>
      <c r="AO85" s="307"/>
      <c r="AP85" s="307"/>
      <c r="AQ85" s="201" t="e">
        <f t="shared" ref="AQ85" si="333">AP85/AO85</f>
        <v>#DIV/0!</v>
      </c>
      <c r="AR85" s="259" t="s">
        <v>538</v>
      </c>
    </row>
    <row r="86" spans="1:44" s="285" customFormat="1" ht="357.75" customHeight="1">
      <c r="A86" s="751"/>
      <c r="B86" s="696"/>
      <c r="C86" s="696"/>
      <c r="D86" s="305" t="s">
        <v>292</v>
      </c>
      <c r="E86" s="586">
        <f t="shared" si="329"/>
        <v>0</v>
      </c>
      <c r="F86" s="586">
        <f t="shared" si="330"/>
        <v>0</v>
      </c>
      <c r="G86" s="318"/>
      <c r="H86" s="307"/>
      <c r="I86" s="307"/>
      <c r="J86" s="204"/>
      <c r="K86" s="307"/>
      <c r="L86" s="307"/>
      <c r="M86" s="204"/>
      <c r="N86" s="307"/>
      <c r="O86" s="307"/>
      <c r="P86" s="204"/>
      <c r="Q86" s="525"/>
      <c r="R86" s="525"/>
      <c r="S86" s="204"/>
      <c r="T86" s="307"/>
      <c r="U86" s="307"/>
      <c r="V86" s="204"/>
      <c r="W86" s="307"/>
      <c r="X86" s="307"/>
      <c r="Y86" s="204"/>
      <c r="Z86" s="307"/>
      <c r="AA86" s="307"/>
      <c r="AB86" s="204"/>
      <c r="AC86" s="307"/>
      <c r="AD86" s="307"/>
      <c r="AE86" s="204"/>
      <c r="AF86" s="607"/>
      <c r="AG86" s="607"/>
      <c r="AH86" s="204"/>
      <c r="AI86" s="307"/>
      <c r="AJ86" s="307"/>
      <c r="AK86" s="204"/>
      <c r="AL86" s="307"/>
      <c r="AM86" s="307"/>
      <c r="AN86" s="204"/>
      <c r="AO86" s="307"/>
      <c r="AP86" s="307"/>
      <c r="AQ86" s="204"/>
      <c r="AR86" s="259"/>
    </row>
    <row r="87" spans="1:44" s="285" customFormat="1" ht="119.25" customHeight="1">
      <c r="A87" s="751"/>
      <c r="B87" s="696"/>
      <c r="C87" s="696"/>
      <c r="D87" s="305" t="s">
        <v>285</v>
      </c>
      <c r="E87" s="307">
        <f t="shared" si="329"/>
        <v>0</v>
      </c>
      <c r="F87" s="307">
        <f t="shared" si="330"/>
        <v>0</v>
      </c>
      <c r="G87" s="318"/>
      <c r="H87" s="307"/>
      <c r="I87" s="307"/>
      <c r="J87" s="204"/>
      <c r="K87" s="307"/>
      <c r="L87" s="307"/>
      <c r="M87" s="204"/>
      <c r="N87" s="307"/>
      <c r="O87" s="307"/>
      <c r="P87" s="204"/>
      <c r="Q87" s="525"/>
      <c r="R87" s="525"/>
      <c r="S87" s="204"/>
      <c r="T87" s="307"/>
      <c r="U87" s="307"/>
      <c r="V87" s="204"/>
      <c r="W87" s="307"/>
      <c r="X87" s="307"/>
      <c r="Y87" s="204"/>
      <c r="Z87" s="307"/>
      <c r="AA87" s="307"/>
      <c r="AB87" s="204"/>
      <c r="AC87" s="307"/>
      <c r="AD87" s="307"/>
      <c r="AE87" s="204"/>
      <c r="AF87" s="607"/>
      <c r="AG87" s="607"/>
      <c r="AH87" s="204"/>
      <c r="AI87" s="307"/>
      <c r="AJ87" s="307"/>
      <c r="AK87" s="204"/>
      <c r="AL87" s="307"/>
      <c r="AM87" s="307"/>
      <c r="AN87" s="204"/>
      <c r="AO87" s="307"/>
      <c r="AP87" s="307"/>
      <c r="AQ87" s="204"/>
      <c r="AR87" s="259"/>
    </row>
    <row r="88" spans="1:44" s="285" customFormat="1" ht="135.75" customHeight="1" thickBot="1">
      <c r="A88" s="752"/>
      <c r="B88" s="715"/>
      <c r="C88" s="715"/>
      <c r="D88" s="282" t="s">
        <v>43</v>
      </c>
      <c r="E88" s="208">
        <f t="shared" si="329"/>
        <v>0</v>
      </c>
      <c r="F88" s="208">
        <f t="shared" si="330"/>
        <v>0</v>
      </c>
      <c r="G88" s="350"/>
      <c r="H88" s="208"/>
      <c r="I88" s="208"/>
      <c r="J88" s="346"/>
      <c r="K88" s="208"/>
      <c r="L88" s="208"/>
      <c r="M88" s="346"/>
      <c r="N88" s="208"/>
      <c r="O88" s="208"/>
      <c r="P88" s="346"/>
      <c r="Q88" s="208"/>
      <c r="R88" s="208"/>
      <c r="S88" s="346"/>
      <c r="T88" s="208"/>
      <c r="U88" s="208"/>
      <c r="V88" s="346"/>
      <c r="W88" s="208"/>
      <c r="X88" s="208"/>
      <c r="Y88" s="346"/>
      <c r="Z88" s="208"/>
      <c r="AA88" s="208"/>
      <c r="AB88" s="346"/>
      <c r="AC88" s="208"/>
      <c r="AD88" s="208"/>
      <c r="AE88" s="346"/>
      <c r="AF88" s="208"/>
      <c r="AG88" s="208"/>
      <c r="AH88" s="346"/>
      <c r="AI88" s="208"/>
      <c r="AJ88" s="208"/>
      <c r="AK88" s="346"/>
      <c r="AL88" s="208"/>
      <c r="AM88" s="208"/>
      <c r="AN88" s="346"/>
      <c r="AO88" s="208"/>
      <c r="AP88" s="208"/>
      <c r="AQ88" s="346"/>
      <c r="AR88" s="349"/>
    </row>
    <row r="89" spans="1:44" s="285" customFormat="1" ht="79.5" customHeight="1">
      <c r="A89" s="750" t="s">
        <v>303</v>
      </c>
      <c r="B89" s="714" t="s">
        <v>463</v>
      </c>
      <c r="C89" s="714"/>
      <c r="D89" s="280" t="s">
        <v>41</v>
      </c>
      <c r="E89" s="200">
        <f>H89+K89+N89+Q89+T89+W89+Z89+AC89+AF89+AI89+AL89+AO89</f>
        <v>19629.3</v>
      </c>
      <c r="F89" s="200">
        <f>I89+L89+O89+R89+U89+X89+AA89+AD89+AG89+AJ89+AM89+AP89</f>
        <v>487.4</v>
      </c>
      <c r="G89" s="201">
        <v>0</v>
      </c>
      <c r="H89" s="200">
        <f>H90+H91+H92+H93+H94+H95</f>
        <v>0</v>
      </c>
      <c r="I89" s="200">
        <f>I90+I91+I92+I93+I94+I95</f>
        <v>0</v>
      </c>
      <c r="J89" s="356"/>
      <c r="K89" s="200">
        <f>K90+K91+K92+K93+K94+K95</f>
        <v>0</v>
      </c>
      <c r="L89" s="200">
        <f>L90+L91+L92+L93+L94+L95</f>
        <v>0</v>
      </c>
      <c r="M89" s="356"/>
      <c r="N89" s="200">
        <f>N90+N91+N92+N93+N94+N95</f>
        <v>0</v>
      </c>
      <c r="O89" s="200">
        <f>O90+O91+O92+O93+O94+O95</f>
        <v>0</v>
      </c>
      <c r="P89" s="202"/>
      <c r="Q89" s="200">
        <f>Q90+Q91+Q92+Q93+Q94+Q95</f>
        <v>0</v>
      </c>
      <c r="R89" s="200">
        <f>R90+R91+R92+R93+R94+R95</f>
        <v>0</v>
      </c>
      <c r="S89" s="356"/>
      <c r="T89" s="200">
        <f>T90+T91+T92+T93+T94+T95</f>
        <v>0</v>
      </c>
      <c r="U89" s="200">
        <f>U90+U91+U92+U93+U94+U95</f>
        <v>0</v>
      </c>
      <c r="V89" s="356"/>
      <c r="W89" s="200">
        <f>W90+W91+W92+W93+W94+W95</f>
        <v>0</v>
      </c>
      <c r="X89" s="200">
        <f>X90+X91+X92+X93+X94+X95</f>
        <v>0</v>
      </c>
      <c r="Y89" s="356"/>
      <c r="Z89" s="200">
        <f t="shared" ref="Z89" si="334">Z90+Z91+Z92+Z93+Z94+Z95</f>
        <v>0</v>
      </c>
      <c r="AA89" s="200">
        <f>AA91</f>
        <v>0</v>
      </c>
      <c r="AB89" s="201" t="e">
        <f>AA89/Z89</f>
        <v>#DIV/0!</v>
      </c>
      <c r="AC89" s="200">
        <f t="shared" ref="AC89" si="335">AC90+AC91+AC92+AC93+AC94+AC95</f>
        <v>0</v>
      </c>
      <c r="AD89" s="200">
        <f t="shared" ref="AD89" si="336">AD90+AD91+AD92+AD93+AD94+AD95</f>
        <v>0</v>
      </c>
      <c r="AE89" s="201"/>
      <c r="AF89" s="200">
        <f t="shared" ref="AF89" si="337">AF90+AF91+AF92+AF93+AF94+AF95</f>
        <v>0</v>
      </c>
      <c r="AG89" s="200">
        <f t="shared" ref="AG89" si="338">AG90+AG91+AG92+AG93+AG94+AG95</f>
        <v>0</v>
      </c>
      <c r="AH89" s="201">
        <v>0</v>
      </c>
      <c r="AI89" s="200">
        <f t="shared" ref="AI89" si="339">AI90+AI91+AI92+AI93+AI94+AI95</f>
        <v>19629.3</v>
      </c>
      <c r="AJ89" s="200">
        <f t="shared" ref="AJ89" si="340">AJ90+AJ91+AJ92+AJ93+AJ94+AJ95</f>
        <v>487.4</v>
      </c>
      <c r="AK89" s="202"/>
      <c r="AL89" s="200">
        <f t="shared" ref="AL89" si="341">AL90+AL91+AL92+AL93+AL94+AL95</f>
        <v>0</v>
      </c>
      <c r="AM89" s="200">
        <f t="shared" ref="AM89" si="342">AM90+AM91+AM92+AM93+AM94+AM95</f>
        <v>0</v>
      </c>
      <c r="AN89" s="201"/>
      <c r="AO89" s="200">
        <f>AO90+AO91+AO92+AO93+AO94+AO95</f>
        <v>0</v>
      </c>
      <c r="AP89" s="200">
        <f>AP90+AP91+AP92+AP93+AP94+AP95</f>
        <v>0</v>
      </c>
      <c r="AQ89" s="202">
        <v>0</v>
      </c>
      <c r="AR89" s="347"/>
    </row>
    <row r="90" spans="1:44" s="285" customFormat="1" ht="125.25" customHeight="1">
      <c r="A90" s="751"/>
      <c r="B90" s="696"/>
      <c r="C90" s="696"/>
      <c r="D90" s="306" t="s">
        <v>37</v>
      </c>
      <c r="E90" s="307">
        <f>H90+K90+N90+Q90+T90+W90+Z90+AC90+AF90+AI90+AL90+AO90</f>
        <v>0</v>
      </c>
      <c r="F90" s="307">
        <f>I90+L90+O90+R90+U90+X90+AA90+AD90+AG90+AJ90+AM90+AP90</f>
        <v>0</v>
      </c>
      <c r="G90" s="201"/>
      <c r="H90" s="307"/>
      <c r="I90" s="307"/>
      <c r="J90" s="204"/>
      <c r="K90" s="307"/>
      <c r="L90" s="307"/>
      <c r="M90" s="204"/>
      <c r="N90" s="307"/>
      <c r="O90" s="307"/>
      <c r="P90" s="204"/>
      <c r="Q90" s="525"/>
      <c r="R90" s="525"/>
      <c r="S90" s="204"/>
      <c r="T90" s="307"/>
      <c r="U90" s="307"/>
      <c r="V90" s="204"/>
      <c r="W90" s="307"/>
      <c r="X90" s="307"/>
      <c r="Y90" s="204"/>
      <c r="Z90" s="307"/>
      <c r="AA90" s="307"/>
      <c r="AB90" s="204"/>
      <c r="AC90" s="307"/>
      <c r="AD90" s="307"/>
      <c r="AE90" s="204"/>
      <c r="AF90" s="607"/>
      <c r="AG90" s="607"/>
      <c r="AH90" s="204"/>
      <c r="AI90" s="307"/>
      <c r="AJ90" s="307"/>
      <c r="AK90" s="204"/>
      <c r="AL90" s="307"/>
      <c r="AM90" s="307"/>
      <c r="AN90" s="204"/>
      <c r="AO90" s="307"/>
      <c r="AP90" s="307"/>
      <c r="AQ90" s="204"/>
      <c r="AR90" s="259"/>
    </row>
    <row r="91" spans="1:44" s="285" customFormat="1" ht="162.75" customHeight="1">
      <c r="A91" s="751"/>
      <c r="B91" s="696"/>
      <c r="C91" s="696"/>
      <c r="D91" s="305" t="s">
        <v>2</v>
      </c>
      <c r="E91" s="307">
        <f t="shared" ref="E91:E95" si="343">H91+K91+N91+Q91+T91+W91+Z91+AC91+AF91+AI91+AL91+AO91</f>
        <v>18883.3</v>
      </c>
      <c r="F91" s="307">
        <f t="shared" ref="F91:F95" si="344">I91+L91+O91+R91+U91+X91+AA91+AD91+AG91+AJ91+AM91+AP91</f>
        <v>0</v>
      </c>
      <c r="G91" s="201">
        <v>0</v>
      </c>
      <c r="H91" s="307"/>
      <c r="I91" s="307"/>
      <c r="J91" s="204"/>
      <c r="K91" s="307"/>
      <c r="L91" s="307"/>
      <c r="M91" s="204"/>
      <c r="N91" s="307"/>
      <c r="O91" s="307"/>
      <c r="P91" s="201"/>
      <c r="Q91" s="525">
        <v>0</v>
      </c>
      <c r="R91" s="525"/>
      <c r="S91" s="204"/>
      <c r="T91" s="307"/>
      <c r="U91" s="307"/>
      <c r="V91" s="204"/>
      <c r="W91" s="307"/>
      <c r="X91" s="307"/>
      <c r="Y91" s="204"/>
      <c r="Z91" s="307"/>
      <c r="AA91" s="307"/>
      <c r="AB91" s="201" t="e">
        <f>AA91/Z91</f>
        <v>#DIV/0!</v>
      </c>
      <c r="AC91" s="307"/>
      <c r="AD91" s="307"/>
      <c r="AE91" s="204"/>
      <c r="AF91" s="607"/>
      <c r="AG91" s="607"/>
      <c r="AH91" s="204"/>
      <c r="AI91" s="307">
        <v>18883.3</v>
      </c>
      <c r="AJ91" s="307"/>
      <c r="AK91" s="204"/>
      <c r="AL91" s="307"/>
      <c r="AM91" s="307"/>
      <c r="AN91" s="204"/>
      <c r="AO91" s="307"/>
      <c r="AP91" s="307"/>
      <c r="AQ91" s="204"/>
      <c r="AR91" s="259"/>
    </row>
    <row r="92" spans="1:44" s="285" customFormat="1" ht="87" customHeight="1" thickBot="1">
      <c r="A92" s="751"/>
      <c r="B92" s="696"/>
      <c r="C92" s="696"/>
      <c r="D92" s="305" t="s">
        <v>284</v>
      </c>
      <c r="E92" s="307">
        <f t="shared" si="343"/>
        <v>746</v>
      </c>
      <c r="F92" s="307">
        <f t="shared" si="344"/>
        <v>487.4</v>
      </c>
      <c r="G92" s="201">
        <v>0</v>
      </c>
      <c r="H92" s="307"/>
      <c r="I92" s="307"/>
      <c r="J92" s="204"/>
      <c r="K92" s="307">
        <v>0</v>
      </c>
      <c r="L92" s="307"/>
      <c r="M92" s="204"/>
      <c r="N92" s="307">
        <v>0</v>
      </c>
      <c r="O92" s="307"/>
      <c r="P92" s="201"/>
      <c r="Q92" s="525"/>
      <c r="R92" s="525"/>
      <c r="S92" s="204"/>
      <c r="T92" s="307"/>
      <c r="U92" s="307"/>
      <c r="V92" s="204"/>
      <c r="W92" s="307"/>
      <c r="X92" s="307"/>
      <c r="Y92" s="204"/>
      <c r="Z92" s="307"/>
      <c r="AA92" s="307"/>
      <c r="AB92" s="204"/>
      <c r="AC92" s="307"/>
      <c r="AD92" s="307"/>
      <c r="AE92" s="201"/>
      <c r="AF92" s="607"/>
      <c r="AG92" s="607"/>
      <c r="AH92" s="201">
        <v>0</v>
      </c>
      <c r="AI92" s="307">
        <v>746</v>
      </c>
      <c r="AJ92" s="307">
        <v>487.4</v>
      </c>
      <c r="AK92" s="201"/>
      <c r="AL92" s="307">
        <v>0</v>
      </c>
      <c r="AM92" s="307"/>
      <c r="AN92" s="201"/>
      <c r="AO92" s="307"/>
      <c r="AP92" s="307"/>
      <c r="AQ92" s="201">
        <v>0</v>
      </c>
      <c r="AR92" s="259"/>
    </row>
    <row r="93" spans="1:44" s="285" customFormat="1" ht="372" customHeight="1">
      <c r="A93" s="751"/>
      <c r="B93" s="696"/>
      <c r="C93" s="696"/>
      <c r="D93" s="305" t="s">
        <v>292</v>
      </c>
      <c r="E93" s="200">
        <f t="shared" si="343"/>
        <v>0</v>
      </c>
      <c r="F93" s="200">
        <f t="shared" si="344"/>
        <v>0</v>
      </c>
      <c r="G93" s="318"/>
      <c r="H93" s="307"/>
      <c r="I93" s="307"/>
      <c r="J93" s="204"/>
      <c r="K93" s="307"/>
      <c r="L93" s="307"/>
      <c r="M93" s="204"/>
      <c r="N93" s="307"/>
      <c r="O93" s="307"/>
      <c r="P93" s="204"/>
      <c r="Q93" s="525"/>
      <c r="R93" s="525"/>
      <c r="S93" s="204"/>
      <c r="T93" s="307"/>
      <c r="U93" s="307"/>
      <c r="V93" s="204"/>
      <c r="W93" s="307"/>
      <c r="X93" s="307"/>
      <c r="Y93" s="204"/>
      <c r="Z93" s="307"/>
      <c r="AA93" s="307"/>
      <c r="AB93" s="204"/>
      <c r="AC93" s="307"/>
      <c r="AD93" s="307"/>
      <c r="AE93" s="204"/>
      <c r="AF93" s="607"/>
      <c r="AG93" s="607"/>
      <c r="AH93" s="204"/>
      <c r="AI93" s="307"/>
      <c r="AJ93" s="307"/>
      <c r="AK93" s="204"/>
      <c r="AL93" s="307"/>
      <c r="AM93" s="307"/>
      <c r="AN93" s="204"/>
      <c r="AO93" s="307"/>
      <c r="AP93" s="307"/>
      <c r="AQ93" s="204"/>
      <c r="AR93" s="259"/>
    </row>
    <row r="94" spans="1:44" s="285" customFormat="1" ht="86.25" customHeight="1">
      <c r="A94" s="751"/>
      <c r="B94" s="696"/>
      <c r="C94" s="696"/>
      <c r="D94" s="305" t="s">
        <v>285</v>
      </c>
      <c r="E94" s="307">
        <f t="shared" si="343"/>
        <v>0</v>
      </c>
      <c r="F94" s="307">
        <f t="shared" si="344"/>
        <v>0</v>
      </c>
      <c r="G94" s="318"/>
      <c r="H94" s="307"/>
      <c r="I94" s="307"/>
      <c r="J94" s="204"/>
      <c r="K94" s="307"/>
      <c r="L94" s="307"/>
      <c r="M94" s="204"/>
      <c r="N94" s="307"/>
      <c r="O94" s="307"/>
      <c r="P94" s="204"/>
      <c r="Q94" s="525"/>
      <c r="R94" s="525"/>
      <c r="S94" s="204"/>
      <c r="T94" s="307"/>
      <c r="U94" s="307"/>
      <c r="V94" s="204"/>
      <c r="W94" s="307"/>
      <c r="X94" s="307"/>
      <c r="Y94" s="204"/>
      <c r="Z94" s="307"/>
      <c r="AA94" s="307"/>
      <c r="AB94" s="204"/>
      <c r="AC94" s="307"/>
      <c r="AD94" s="307"/>
      <c r="AE94" s="204"/>
      <c r="AF94" s="607"/>
      <c r="AG94" s="607"/>
      <c r="AH94" s="204"/>
      <c r="AI94" s="307"/>
      <c r="AJ94" s="307"/>
      <c r="AK94" s="204"/>
      <c r="AL94" s="307"/>
      <c r="AM94" s="307"/>
      <c r="AN94" s="204"/>
      <c r="AO94" s="307"/>
      <c r="AP94" s="307"/>
      <c r="AQ94" s="204"/>
      <c r="AR94" s="259"/>
    </row>
    <row r="95" spans="1:44" s="285" customFormat="1" ht="139.5" customHeight="1" thickBot="1">
      <c r="A95" s="752"/>
      <c r="B95" s="715"/>
      <c r="C95" s="715"/>
      <c r="D95" s="282" t="s">
        <v>43</v>
      </c>
      <c r="E95" s="275">
        <f t="shared" si="343"/>
        <v>0</v>
      </c>
      <c r="F95" s="275">
        <f t="shared" si="344"/>
        <v>0</v>
      </c>
      <c r="G95" s="359"/>
      <c r="H95" s="275"/>
      <c r="I95" s="275"/>
      <c r="J95" s="360"/>
      <c r="K95" s="275"/>
      <c r="L95" s="275"/>
      <c r="M95" s="360"/>
      <c r="N95" s="275"/>
      <c r="O95" s="275"/>
      <c r="P95" s="360"/>
      <c r="Q95" s="523"/>
      <c r="R95" s="523"/>
      <c r="S95" s="527"/>
      <c r="T95" s="275"/>
      <c r="U95" s="275"/>
      <c r="V95" s="360"/>
      <c r="W95" s="275"/>
      <c r="X95" s="275"/>
      <c r="Y95" s="360"/>
      <c r="Z95" s="275"/>
      <c r="AA95" s="275"/>
      <c r="AB95" s="360"/>
      <c r="AC95" s="275"/>
      <c r="AD95" s="275"/>
      <c r="AE95" s="360"/>
      <c r="AF95" s="601"/>
      <c r="AG95" s="601"/>
      <c r="AH95" s="605"/>
      <c r="AI95" s="275"/>
      <c r="AJ95" s="275"/>
      <c r="AK95" s="360"/>
      <c r="AL95" s="275"/>
      <c r="AM95" s="275"/>
      <c r="AN95" s="360"/>
      <c r="AO95" s="275"/>
      <c r="AP95" s="275"/>
      <c r="AQ95" s="360"/>
      <c r="AR95" s="361"/>
    </row>
    <row r="96" spans="1:44" s="285" customFormat="1" ht="54" hidden="1" customHeight="1">
      <c r="A96" s="750" t="s">
        <v>431</v>
      </c>
      <c r="B96" s="714" t="s">
        <v>462</v>
      </c>
      <c r="C96" s="362"/>
      <c r="D96" s="280" t="s">
        <v>41</v>
      </c>
      <c r="E96" s="200">
        <f>H96+K96+N96+Q96+T96+W96+Z96+AC96+AF96+AI96+AL96+AO96</f>
        <v>0</v>
      </c>
      <c r="F96" s="200">
        <f>I96+L96+O96+R96+U96+X96+AA96+AD96+AG96+AJ96+AM96+AP96</f>
        <v>0</v>
      </c>
      <c r="G96" s="201">
        <v>0</v>
      </c>
      <c r="H96" s="307"/>
      <c r="I96" s="307"/>
      <c r="J96" s="204"/>
      <c r="K96" s="307"/>
      <c r="L96" s="307"/>
      <c r="M96" s="204"/>
      <c r="N96" s="307"/>
      <c r="O96" s="307"/>
      <c r="P96" s="204"/>
      <c r="Q96" s="525"/>
      <c r="R96" s="525"/>
      <c r="S96" s="204"/>
      <c r="T96" s="307"/>
      <c r="U96" s="307"/>
      <c r="V96" s="204"/>
      <c r="W96" s="307"/>
      <c r="X96" s="307"/>
      <c r="Y96" s="204"/>
      <c r="Z96" s="307"/>
      <c r="AA96" s="307"/>
      <c r="AB96" s="204"/>
      <c r="AC96" s="307"/>
      <c r="AD96" s="307"/>
      <c r="AE96" s="204"/>
      <c r="AF96" s="607"/>
      <c r="AG96" s="607"/>
      <c r="AH96" s="204"/>
      <c r="AI96" s="307"/>
      <c r="AJ96" s="307"/>
      <c r="AK96" s="204"/>
      <c r="AL96" s="200">
        <f t="shared" ref="AL96:AP96" si="345">AL97+AL98+AL99+AL100+AL101+AL102</f>
        <v>0</v>
      </c>
      <c r="AM96" s="200">
        <f t="shared" si="345"/>
        <v>0</v>
      </c>
      <c r="AN96" s="204"/>
      <c r="AO96" s="200">
        <f t="shared" si="345"/>
        <v>0</v>
      </c>
      <c r="AP96" s="200">
        <f t="shared" si="345"/>
        <v>0</v>
      </c>
      <c r="AQ96" s="201">
        <v>1</v>
      </c>
      <c r="AR96" s="363"/>
    </row>
    <row r="97" spans="1:44" s="285" customFormat="1" ht="54" hidden="1" customHeight="1">
      <c r="A97" s="751"/>
      <c r="B97" s="696"/>
      <c r="C97" s="362"/>
      <c r="D97" s="306" t="s">
        <v>37</v>
      </c>
      <c r="E97" s="307">
        <f>H97+K97+N97+Q97+T97+W97+Z97+AC97+AF97+AI97+AL97+AO97</f>
        <v>0</v>
      </c>
      <c r="F97" s="307">
        <f>I97+L97+O97+R97+U97+X97+AA97+AD97+AG97+AJ97+AM97+AP97</f>
        <v>0</v>
      </c>
      <c r="G97" s="318"/>
      <c r="H97" s="307"/>
      <c r="I97" s="307"/>
      <c r="J97" s="204"/>
      <c r="K97" s="307"/>
      <c r="L97" s="307"/>
      <c r="M97" s="204"/>
      <c r="N97" s="307"/>
      <c r="O97" s="307"/>
      <c r="P97" s="204"/>
      <c r="Q97" s="525"/>
      <c r="R97" s="525"/>
      <c r="S97" s="204"/>
      <c r="T97" s="307"/>
      <c r="U97" s="307"/>
      <c r="V97" s="204"/>
      <c r="W97" s="307"/>
      <c r="X97" s="307"/>
      <c r="Y97" s="204"/>
      <c r="Z97" s="307"/>
      <c r="AA97" s="307"/>
      <c r="AB97" s="204"/>
      <c r="AC97" s="307"/>
      <c r="AD97" s="307"/>
      <c r="AE97" s="204"/>
      <c r="AF97" s="607"/>
      <c r="AG97" s="607"/>
      <c r="AH97" s="204"/>
      <c r="AI97" s="307"/>
      <c r="AJ97" s="307"/>
      <c r="AK97" s="204"/>
      <c r="AL97" s="307"/>
      <c r="AM97" s="307"/>
      <c r="AN97" s="204"/>
      <c r="AO97" s="307"/>
      <c r="AP97" s="307"/>
      <c r="AQ97" s="204"/>
      <c r="AR97" s="363"/>
    </row>
    <row r="98" spans="1:44" s="285" customFormat="1" ht="54" hidden="1" customHeight="1">
      <c r="A98" s="751"/>
      <c r="B98" s="696"/>
      <c r="C98" s="362"/>
      <c r="D98" s="305" t="s">
        <v>2</v>
      </c>
      <c r="E98" s="307">
        <f t="shared" ref="E98:F102" si="346">H98+K98+N98+Q98+T98+W98+Z98+AC98+AF98+AI98+AL98+AO98</f>
        <v>0</v>
      </c>
      <c r="F98" s="307">
        <f t="shared" si="346"/>
        <v>0</v>
      </c>
      <c r="G98" s="318"/>
      <c r="H98" s="307"/>
      <c r="I98" s="307"/>
      <c r="J98" s="204"/>
      <c r="K98" s="307"/>
      <c r="L98" s="307"/>
      <c r="M98" s="204"/>
      <c r="N98" s="307"/>
      <c r="O98" s="307"/>
      <c r="P98" s="204"/>
      <c r="Q98" s="525"/>
      <c r="R98" s="525"/>
      <c r="S98" s="204"/>
      <c r="T98" s="307"/>
      <c r="U98" s="307"/>
      <c r="V98" s="204"/>
      <c r="W98" s="307"/>
      <c r="X98" s="307"/>
      <c r="Y98" s="204"/>
      <c r="Z98" s="307"/>
      <c r="AA98" s="307"/>
      <c r="AB98" s="204"/>
      <c r="AC98" s="307"/>
      <c r="AD98" s="307"/>
      <c r="AE98" s="204"/>
      <c r="AF98" s="607"/>
      <c r="AG98" s="607"/>
      <c r="AH98" s="204"/>
      <c r="AI98" s="307"/>
      <c r="AJ98" s="307"/>
      <c r="AK98" s="204"/>
      <c r="AL98" s="307"/>
      <c r="AM98" s="307"/>
      <c r="AN98" s="204"/>
      <c r="AO98" s="307"/>
      <c r="AP98" s="307"/>
      <c r="AQ98" s="204"/>
      <c r="AR98" s="363"/>
    </row>
    <row r="99" spans="1:44" s="285" customFormat="1" ht="54" hidden="1" customHeight="1" thickBot="1">
      <c r="A99" s="751"/>
      <c r="B99" s="696"/>
      <c r="C99" s="362"/>
      <c r="D99" s="305" t="s">
        <v>284</v>
      </c>
      <c r="E99" s="307">
        <f t="shared" si="346"/>
        <v>0</v>
      </c>
      <c r="F99" s="307">
        <f t="shared" si="346"/>
        <v>0</v>
      </c>
      <c r="G99" s="201">
        <v>0</v>
      </c>
      <c r="H99" s="307"/>
      <c r="I99" s="307"/>
      <c r="J99" s="204"/>
      <c r="K99" s="307"/>
      <c r="L99" s="307"/>
      <c r="M99" s="204"/>
      <c r="N99" s="307"/>
      <c r="O99" s="307"/>
      <c r="P99" s="204"/>
      <c r="Q99" s="525"/>
      <c r="R99" s="525"/>
      <c r="S99" s="204"/>
      <c r="T99" s="307"/>
      <c r="U99" s="307"/>
      <c r="V99" s="204"/>
      <c r="W99" s="307"/>
      <c r="X99" s="307"/>
      <c r="Y99" s="204"/>
      <c r="Z99" s="307"/>
      <c r="AA99" s="307"/>
      <c r="AB99" s="204"/>
      <c r="AC99" s="307"/>
      <c r="AD99" s="307"/>
      <c r="AE99" s="204"/>
      <c r="AF99" s="607"/>
      <c r="AG99" s="607"/>
      <c r="AH99" s="204"/>
      <c r="AI99" s="307"/>
      <c r="AJ99" s="307"/>
      <c r="AK99" s="204"/>
      <c r="AL99" s="307"/>
      <c r="AM99" s="307"/>
      <c r="AN99" s="204"/>
      <c r="AO99" s="307">
        <v>0</v>
      </c>
      <c r="AP99" s="307"/>
      <c r="AQ99" s="318">
        <v>1</v>
      </c>
      <c r="AR99" s="363"/>
    </row>
    <row r="100" spans="1:44" s="285" customFormat="1" ht="54" hidden="1" customHeight="1">
      <c r="A100" s="751"/>
      <c r="B100" s="696"/>
      <c r="C100" s="362"/>
      <c r="D100" s="305" t="s">
        <v>292</v>
      </c>
      <c r="E100" s="200">
        <f t="shared" si="346"/>
        <v>0</v>
      </c>
      <c r="F100" s="200">
        <f t="shared" si="346"/>
        <v>0</v>
      </c>
      <c r="G100" s="318"/>
      <c r="H100" s="307"/>
      <c r="I100" s="307"/>
      <c r="J100" s="204"/>
      <c r="K100" s="307"/>
      <c r="L100" s="307"/>
      <c r="M100" s="204"/>
      <c r="N100" s="307"/>
      <c r="O100" s="307"/>
      <c r="P100" s="204"/>
      <c r="Q100" s="525"/>
      <c r="R100" s="525"/>
      <c r="S100" s="204"/>
      <c r="T100" s="307"/>
      <c r="U100" s="307"/>
      <c r="V100" s="204"/>
      <c r="W100" s="307"/>
      <c r="X100" s="307"/>
      <c r="Y100" s="204"/>
      <c r="Z100" s="307"/>
      <c r="AA100" s="307"/>
      <c r="AB100" s="204"/>
      <c r="AC100" s="307"/>
      <c r="AD100" s="307"/>
      <c r="AE100" s="204"/>
      <c r="AF100" s="607"/>
      <c r="AG100" s="607"/>
      <c r="AH100" s="204"/>
      <c r="AI100" s="307"/>
      <c r="AJ100" s="307"/>
      <c r="AK100" s="204"/>
      <c r="AL100" s="307"/>
      <c r="AM100" s="307"/>
      <c r="AN100" s="204"/>
      <c r="AO100" s="307"/>
      <c r="AP100" s="307"/>
      <c r="AQ100" s="204"/>
      <c r="AR100" s="363"/>
    </row>
    <row r="101" spans="1:44" s="285" customFormat="1" ht="54" hidden="1" customHeight="1">
      <c r="A101" s="751"/>
      <c r="B101" s="696"/>
      <c r="C101" s="362"/>
      <c r="D101" s="305" t="s">
        <v>285</v>
      </c>
      <c r="E101" s="307">
        <f t="shared" si="346"/>
        <v>0</v>
      </c>
      <c r="F101" s="307">
        <f t="shared" si="346"/>
        <v>0</v>
      </c>
      <c r="G101" s="318"/>
      <c r="H101" s="307"/>
      <c r="I101" s="307"/>
      <c r="J101" s="204"/>
      <c r="K101" s="307"/>
      <c r="L101" s="307"/>
      <c r="M101" s="204"/>
      <c r="N101" s="307"/>
      <c r="O101" s="307"/>
      <c r="P101" s="204"/>
      <c r="Q101" s="525"/>
      <c r="R101" s="525"/>
      <c r="S101" s="204"/>
      <c r="T101" s="307"/>
      <c r="U101" s="307"/>
      <c r="V101" s="204"/>
      <c r="W101" s="307"/>
      <c r="X101" s="307"/>
      <c r="Y101" s="204"/>
      <c r="Z101" s="307"/>
      <c r="AA101" s="307"/>
      <c r="AB101" s="204"/>
      <c r="AC101" s="307"/>
      <c r="AD101" s="307"/>
      <c r="AE101" s="204"/>
      <c r="AF101" s="607"/>
      <c r="AG101" s="607"/>
      <c r="AH101" s="204"/>
      <c r="AI101" s="307"/>
      <c r="AJ101" s="307"/>
      <c r="AK101" s="204"/>
      <c r="AL101" s="307"/>
      <c r="AM101" s="307"/>
      <c r="AN101" s="204"/>
      <c r="AO101" s="307"/>
      <c r="AP101" s="307"/>
      <c r="AQ101" s="204"/>
      <c r="AR101" s="363"/>
    </row>
    <row r="102" spans="1:44" s="285" customFormat="1" ht="54" hidden="1" customHeight="1" thickBot="1">
      <c r="A102" s="786"/>
      <c r="B102" s="715"/>
      <c r="C102" s="362"/>
      <c r="D102" s="282" t="s">
        <v>43</v>
      </c>
      <c r="E102" s="307">
        <f t="shared" si="346"/>
        <v>0</v>
      </c>
      <c r="F102" s="307">
        <f t="shared" si="346"/>
        <v>0</v>
      </c>
      <c r="G102" s="318"/>
      <c r="H102" s="307"/>
      <c r="I102" s="307"/>
      <c r="J102" s="204"/>
      <c r="K102" s="307"/>
      <c r="L102" s="307"/>
      <c r="M102" s="204"/>
      <c r="N102" s="307"/>
      <c r="O102" s="307"/>
      <c r="P102" s="204"/>
      <c r="Q102" s="525"/>
      <c r="R102" s="525"/>
      <c r="S102" s="204"/>
      <c r="T102" s="307"/>
      <c r="U102" s="307"/>
      <c r="V102" s="204"/>
      <c r="W102" s="307"/>
      <c r="X102" s="307"/>
      <c r="Y102" s="204"/>
      <c r="Z102" s="307"/>
      <c r="AA102" s="307"/>
      <c r="AB102" s="204"/>
      <c r="AC102" s="307"/>
      <c r="AD102" s="307"/>
      <c r="AE102" s="204"/>
      <c r="AF102" s="607"/>
      <c r="AG102" s="607"/>
      <c r="AH102" s="204"/>
      <c r="AI102" s="307"/>
      <c r="AJ102" s="307"/>
      <c r="AK102" s="204"/>
      <c r="AL102" s="307"/>
      <c r="AM102" s="307"/>
      <c r="AN102" s="204"/>
      <c r="AO102" s="307"/>
      <c r="AP102" s="307"/>
      <c r="AQ102" s="204"/>
      <c r="AR102" s="363"/>
    </row>
    <row r="103" spans="1:44" s="285" customFormat="1" ht="156.75" customHeight="1">
      <c r="A103" s="697" t="s">
        <v>304</v>
      </c>
      <c r="B103" s="714" t="s">
        <v>406</v>
      </c>
      <c r="C103" s="714"/>
      <c r="D103" s="280" t="s">
        <v>41</v>
      </c>
      <c r="E103" s="307">
        <f>H103+K103+N103+Q103+T103+W103+Z103+AC103+AF103+AI103+AL103+AO103</f>
        <v>15474.299999999997</v>
      </c>
      <c r="F103" s="307">
        <f>I103+L103+O103+R103+U103+X103+AA103+AD103+AG103+AJ103+AM103+AP103</f>
        <v>12074.399999999998</v>
      </c>
      <c r="G103" s="318">
        <f>F103/E103</f>
        <v>0.78028731509664406</v>
      </c>
      <c r="H103" s="307">
        <f>H104+H105+H107+H108+H109+H110</f>
        <v>306.3</v>
      </c>
      <c r="I103" s="307">
        <f>I104+I105+I107+I108+I109+I110</f>
        <v>306.3</v>
      </c>
      <c r="J103" s="204"/>
      <c r="K103" s="307">
        <f>K104+K105+K107+K108+K109+K110</f>
        <v>3200.2999999999997</v>
      </c>
      <c r="L103" s="307">
        <f>L104+L105+L107+L108+L109+L110</f>
        <v>3200.2999999999997</v>
      </c>
      <c r="M103" s="201">
        <f>L103/K103</f>
        <v>1</v>
      </c>
      <c r="N103" s="307">
        <f>N104+N105+N107+N108+N109+N110</f>
        <v>405.1</v>
      </c>
      <c r="O103" s="307">
        <f>O104+O105+O107+O108+O109+O110</f>
        <v>405.1</v>
      </c>
      <c r="P103" s="201">
        <f>O103/N103</f>
        <v>1</v>
      </c>
      <c r="Q103" s="525">
        <f>Q104+Q105+Q107+Q108+Q109+Q110</f>
        <v>1162.5</v>
      </c>
      <c r="R103" s="525">
        <f>R104+R105+R107+R108+R109+R110</f>
        <v>1162.5</v>
      </c>
      <c r="S103" s="201">
        <f>R103/Q103</f>
        <v>1</v>
      </c>
      <c r="T103" s="307">
        <f>T104+T105+T107+T108+T109+T110</f>
        <v>2399.3000000000002</v>
      </c>
      <c r="U103" s="307">
        <f>U104+U105+U107+U108+U109+U110</f>
        <v>2399.3000000000002</v>
      </c>
      <c r="V103" s="201">
        <f>U103/T103</f>
        <v>1</v>
      </c>
      <c r="W103" s="307">
        <f>W104+W105+W107+W108+W109+W110</f>
        <v>144.4</v>
      </c>
      <c r="X103" s="307">
        <f>X104+X105+X107+X108+X109+X110</f>
        <v>144.4</v>
      </c>
      <c r="Y103" s="201">
        <f>X103/W103</f>
        <v>1</v>
      </c>
      <c r="Z103" s="307">
        <f>Z104+Z105+Z107+Z108+Z109+Z110</f>
        <v>2592.1999999999998</v>
      </c>
      <c r="AA103" s="307">
        <f>AA104+AA105+AA107+AA108+AA109+AA110</f>
        <v>1371</v>
      </c>
      <c r="AB103" s="201">
        <f>AA103/Z103*1</f>
        <v>0.52889437543399431</v>
      </c>
      <c r="AC103" s="307">
        <f>AC104+AC105+AC107+AC108+AC109+AC110</f>
        <v>78.3</v>
      </c>
      <c r="AD103" s="307">
        <f>AD104+AD105+AD107+AD108+AD109+AD110</f>
        <v>78.3</v>
      </c>
      <c r="AE103" s="364">
        <f t="shared" ref="AE103" si="347">AD103/AC103</f>
        <v>1</v>
      </c>
      <c r="AF103" s="607">
        <f>AF104+AF105+AF107+AF108+AF109+AF110</f>
        <v>2881.7</v>
      </c>
      <c r="AG103" s="607">
        <f>AG104+AG105+AG107+AG108+AG109+AG110</f>
        <v>2881.7</v>
      </c>
      <c r="AH103" s="201">
        <f t="shared" ref="AH103" si="348">AG103/AF103</f>
        <v>1</v>
      </c>
      <c r="AI103" s="307">
        <f>AI104+AI105+AI107+AI108+AI109+AI110</f>
        <v>2259.4</v>
      </c>
      <c r="AJ103" s="307">
        <f>AJ104+AJ105+AJ107+AJ108+AJ109+AJ110</f>
        <v>125.5</v>
      </c>
      <c r="AK103" s="201">
        <f t="shared" ref="AK103:AK105" si="349">AJ103/AI103</f>
        <v>5.5545720102682127E-2</v>
      </c>
      <c r="AL103" s="307">
        <f>AL104+AL105+AL107+AL108+AL109+AL110</f>
        <v>0</v>
      </c>
      <c r="AM103" s="307">
        <f>AM104+AM105+AM107+AM108+AM109+AM110</f>
        <v>0</v>
      </c>
      <c r="AN103" s="201" t="e">
        <f t="shared" ref="AN103" si="350">AM103/AL103</f>
        <v>#DIV/0!</v>
      </c>
      <c r="AO103" s="307">
        <f>AO104+AO105+AO107+AO108+AO109+AO110</f>
        <v>44.8</v>
      </c>
      <c r="AP103" s="307">
        <f>AP104+AP105+AP107+AP108+AP109+AP110</f>
        <v>0</v>
      </c>
      <c r="AQ103" s="201">
        <f t="shared" ref="AQ103" si="351">AP103/AO103</f>
        <v>0</v>
      </c>
      <c r="AR103" s="363" t="s">
        <v>576</v>
      </c>
    </row>
    <row r="104" spans="1:44" s="285" customFormat="1" ht="381.75" customHeight="1">
      <c r="A104" s="697"/>
      <c r="B104" s="696"/>
      <c r="C104" s="696"/>
      <c r="D104" s="306" t="s">
        <v>37</v>
      </c>
      <c r="E104" s="307">
        <f>H104+K104+N104+Q104+T104+W104+Z104+AC104+AF104+AI104+AL104+AO104</f>
        <v>4160.6000000000004</v>
      </c>
      <c r="F104" s="307">
        <f>I104+L104+O104+R104+U104+X104+AA104+AD104+AG104+AJ104+AM104+AP104</f>
        <v>3316.5</v>
      </c>
      <c r="G104" s="201">
        <f t="shared" ref="G104:G105" si="352">F104/E104</f>
        <v>0.79712060760467229</v>
      </c>
      <c r="H104" s="307">
        <f>H112+H119+H126+H140</f>
        <v>0</v>
      </c>
      <c r="I104" s="307">
        <f>I112+I119+I126+I140</f>
        <v>0</v>
      </c>
      <c r="J104" s="204"/>
      <c r="K104" s="307">
        <f>K112+K119+K126+K140</f>
        <v>1040.0999999999999</v>
      </c>
      <c r="L104" s="307">
        <f>L112+L119+L126+L140</f>
        <v>1040.0999999999999</v>
      </c>
      <c r="M104" s="201">
        <f>L104/K104</f>
        <v>1</v>
      </c>
      <c r="N104" s="307">
        <f>N112+N119+N126+N140</f>
        <v>0</v>
      </c>
      <c r="O104" s="307">
        <f>O112+O119+O126+O140</f>
        <v>0</v>
      </c>
      <c r="P104" s="204"/>
      <c r="Q104" s="525">
        <f>Q112+Q119+Q126+Q140</f>
        <v>1098</v>
      </c>
      <c r="R104" s="525">
        <f>R112+R119+R126+R140</f>
        <v>1098</v>
      </c>
      <c r="S104" s="201">
        <f>R104/Q104</f>
        <v>1</v>
      </c>
      <c r="T104" s="307">
        <f>T112+T119+T126+T140</f>
        <v>0</v>
      </c>
      <c r="U104" s="307">
        <f>U112+U119+U126+U140</f>
        <v>0</v>
      </c>
      <c r="V104" s="204"/>
      <c r="W104" s="307">
        <f>W112+W119+W126+W140</f>
        <v>0</v>
      </c>
      <c r="X104" s="307">
        <f>X112+X119+X126+X140</f>
        <v>0</v>
      </c>
      <c r="Y104" s="204"/>
      <c r="Z104" s="307">
        <f>Z112</f>
        <v>2022.5</v>
      </c>
      <c r="AA104" s="307">
        <f>AA112+AA119+AA126+AA140</f>
        <v>1178.4000000000001</v>
      </c>
      <c r="AB104" s="201">
        <v>0</v>
      </c>
      <c r="AC104" s="307">
        <f>AC112+AC119+AC126+AC140</f>
        <v>0</v>
      </c>
      <c r="AD104" s="307">
        <f>AD112+AD119+AD126+AD140</f>
        <v>0</v>
      </c>
      <c r="AE104" s="204"/>
      <c r="AF104" s="607">
        <f>AF112+AF119+AF126+AF140</f>
        <v>0</v>
      </c>
      <c r="AG104" s="607">
        <f>AG112+AG119+AG126+AG140</f>
        <v>0</v>
      </c>
      <c r="AH104" s="204"/>
      <c r="AI104" s="307">
        <f>AI112+AI119+AI133+AI140+AI147+AI154+AI161+AI168</f>
        <v>0</v>
      </c>
      <c r="AJ104" s="307">
        <f>AJ112+AJ119+AJ133+AJ140+AJ147+AJ154+AJ161+AJ168</f>
        <v>0</v>
      </c>
      <c r="AK104" s="201">
        <v>0</v>
      </c>
      <c r="AL104" s="307">
        <f>AL112+AL119+AL133+AL140+AL147+AL154+AL161+AL168</f>
        <v>0</v>
      </c>
      <c r="AM104" s="307">
        <f>AM112+AM119+AM133+AM140+AM147+AM154+AM161+AM168</f>
        <v>0</v>
      </c>
      <c r="AN104" s="204"/>
      <c r="AO104" s="307">
        <f>AO112+AO119+AO133+AO140+AO147+AO154+AO161+AO168</f>
        <v>0</v>
      </c>
      <c r="AP104" s="307">
        <f>AP112+AP119+AP133+AP140+AP147+AP154+AP161+AP168</f>
        <v>0</v>
      </c>
      <c r="AQ104" s="201">
        <v>0</v>
      </c>
      <c r="AR104" s="348" t="s">
        <v>549</v>
      </c>
    </row>
    <row r="105" spans="1:44" s="285" customFormat="1" ht="268.5" customHeight="1">
      <c r="A105" s="697"/>
      <c r="B105" s="696"/>
      <c r="C105" s="696"/>
      <c r="D105" s="674" t="s">
        <v>2</v>
      </c>
      <c r="E105" s="682">
        <f t="shared" ref="E105:F110" si="353">H105+K105+N105+Q105+T105+W105+Z105+AC105+AF105+AI105+AL105+AO105</f>
        <v>11113.699999999999</v>
      </c>
      <c r="F105" s="682">
        <f t="shared" si="353"/>
        <v>8757.9</v>
      </c>
      <c r="G105" s="686">
        <f t="shared" si="352"/>
        <v>0.78802738961821905</v>
      </c>
      <c r="H105" s="682">
        <f>H113+H120+H134+H141+H162+H176+H183</f>
        <v>306.3</v>
      </c>
      <c r="I105" s="682">
        <f>I113+I120+I134+I141+I162+I176+I183</f>
        <v>306.3</v>
      </c>
      <c r="J105" s="684"/>
      <c r="K105" s="682">
        <f>K113+K120+K134+K141+K162+K148+K176</f>
        <v>2160.1999999999998</v>
      </c>
      <c r="L105" s="682">
        <f>L113+L120+L134+L141+L162+L148+L176</f>
        <v>2160.1999999999998</v>
      </c>
      <c r="M105" s="709">
        <f>L105/K105</f>
        <v>1</v>
      </c>
      <c r="N105" s="682">
        <f>N113+N120+N134+N141+N162+N148</f>
        <v>405.1</v>
      </c>
      <c r="O105" s="682">
        <f>O113+O120+O134+O141+O162+O148</f>
        <v>405.1</v>
      </c>
      <c r="P105" s="709">
        <f>O105/N105</f>
        <v>1</v>
      </c>
      <c r="Q105" s="682">
        <f>Q113+Q120+Q134+Q141+Q162+Q148+Q155</f>
        <v>64.5</v>
      </c>
      <c r="R105" s="682">
        <f>R113+R120+R134+R141+R162+R148+R155</f>
        <v>64.5</v>
      </c>
      <c r="S105" s="709">
        <f>R105/Q105</f>
        <v>1</v>
      </c>
      <c r="T105" s="682">
        <f>T113+T120+T134+T141+T162+T148</f>
        <v>2399.3000000000002</v>
      </c>
      <c r="U105" s="682">
        <f>U113+U120+U134+U141+U162+U148</f>
        <v>2399.3000000000002</v>
      </c>
      <c r="V105" s="709">
        <f>U105/T105</f>
        <v>1</v>
      </c>
      <c r="W105" s="682">
        <f>W113+W120+W134+W141+W162+W148</f>
        <v>144.4</v>
      </c>
      <c r="X105" s="682">
        <f>X113+X120+X134+X141+X162+X148</f>
        <v>144.4</v>
      </c>
      <c r="Y105" s="709">
        <f>X105/W105</f>
        <v>1</v>
      </c>
      <c r="Z105" s="682">
        <f>Z113+Z120+Z134+Z141+Z162+Z148+Z169+Z155</f>
        <v>569.70000000000005</v>
      </c>
      <c r="AA105" s="682">
        <f>AA113+AA120+AA134+AA141+AA162+AA148+AA169+AA155</f>
        <v>192.6</v>
      </c>
      <c r="AB105" s="709">
        <f>AA105/Z105</f>
        <v>0.3380726698262243</v>
      </c>
      <c r="AC105" s="682">
        <f>AC113+AC120+AC134+AC141+AC162+AC148+AC169+AC155</f>
        <v>78.3</v>
      </c>
      <c r="AD105" s="682">
        <f>AD113+AD120+AD134+AD141+AD162+AD148+AD169+AD155</f>
        <v>78.3</v>
      </c>
      <c r="AE105" s="881">
        <f t="shared" ref="AE105" si="354">AD105/AC105</f>
        <v>1</v>
      </c>
      <c r="AF105" s="682">
        <f>AF113+AF120+AF134+AF141+AF162+AF148+AF169+AF155</f>
        <v>2881.7</v>
      </c>
      <c r="AG105" s="682">
        <f>AG113+AG120+AG134+AG141+AG162+AG148+AG169+AG155</f>
        <v>2881.7</v>
      </c>
      <c r="AH105" s="709">
        <f t="shared" ref="AH105" si="355">AG105/AF105</f>
        <v>1</v>
      </c>
      <c r="AI105" s="682">
        <f>AI113+AI120+AI134+AI141+AI162+AI148+AI169+AI155</f>
        <v>2059.4</v>
      </c>
      <c r="AJ105" s="682">
        <f>AJ113+AJ120+AJ134+AJ141+AJ162+AJ148+AJ169+AJ155</f>
        <v>125.5</v>
      </c>
      <c r="AK105" s="709">
        <f t="shared" si="349"/>
        <v>6.0940079634845101E-2</v>
      </c>
      <c r="AL105" s="682">
        <f>AL113+AL120+AL134+AL141+AL162+AL148</f>
        <v>0</v>
      </c>
      <c r="AM105" s="682">
        <f>AM113+AM120+AM134+AM141+AM162+AM148</f>
        <v>0</v>
      </c>
      <c r="AN105" s="709" t="e">
        <f t="shared" ref="AN105" si="356">AM105/AL105</f>
        <v>#DIV/0!</v>
      </c>
      <c r="AO105" s="682">
        <f>AO113+AO120+AO134+AO141+AO162+AO148</f>
        <v>44.8</v>
      </c>
      <c r="AP105" s="682">
        <f>AP113+AP120+AP134+AP141+AP162+AP148</f>
        <v>0</v>
      </c>
      <c r="AQ105" s="709">
        <f t="shared" ref="AQ105" si="357">AP105/AO105</f>
        <v>0</v>
      </c>
      <c r="AR105" s="724" t="s">
        <v>575</v>
      </c>
    </row>
    <row r="106" spans="1:44" s="285" customFormat="1" ht="409.6" customHeight="1">
      <c r="A106" s="697"/>
      <c r="B106" s="696"/>
      <c r="C106" s="696"/>
      <c r="D106" s="675"/>
      <c r="E106" s="683"/>
      <c r="F106" s="683"/>
      <c r="G106" s="687"/>
      <c r="H106" s="683"/>
      <c r="I106" s="683"/>
      <c r="J106" s="685"/>
      <c r="K106" s="683"/>
      <c r="L106" s="683"/>
      <c r="M106" s="723"/>
      <c r="N106" s="683"/>
      <c r="O106" s="683"/>
      <c r="P106" s="723"/>
      <c r="Q106" s="683"/>
      <c r="R106" s="683"/>
      <c r="S106" s="723"/>
      <c r="T106" s="683"/>
      <c r="U106" s="683"/>
      <c r="V106" s="723"/>
      <c r="W106" s="683"/>
      <c r="X106" s="683"/>
      <c r="Y106" s="723"/>
      <c r="Z106" s="683"/>
      <c r="AA106" s="683"/>
      <c r="AB106" s="723"/>
      <c r="AC106" s="683"/>
      <c r="AD106" s="683"/>
      <c r="AE106" s="882"/>
      <c r="AF106" s="683"/>
      <c r="AG106" s="683"/>
      <c r="AH106" s="723"/>
      <c r="AI106" s="683"/>
      <c r="AJ106" s="683"/>
      <c r="AK106" s="723"/>
      <c r="AL106" s="683"/>
      <c r="AM106" s="683"/>
      <c r="AN106" s="723"/>
      <c r="AO106" s="683"/>
      <c r="AP106" s="683"/>
      <c r="AQ106" s="723"/>
      <c r="AR106" s="726"/>
    </row>
    <row r="107" spans="1:44" s="285" customFormat="1" ht="81" customHeight="1" thickBot="1">
      <c r="A107" s="697"/>
      <c r="B107" s="696"/>
      <c r="C107" s="696"/>
      <c r="D107" s="305" t="s">
        <v>284</v>
      </c>
      <c r="E107" s="307">
        <f>H107+K107+N107+Q107+T107+W107+Z107+AC107+AF107+AI107+AL107+AO107</f>
        <v>200</v>
      </c>
      <c r="F107" s="307">
        <f t="shared" si="353"/>
        <v>0</v>
      </c>
      <c r="G107" s="201"/>
      <c r="H107" s="307">
        <f>H114+H121+H135+H142+H163</f>
        <v>0</v>
      </c>
      <c r="I107" s="307">
        <f>I114+I121+I135+I142+I163</f>
        <v>0</v>
      </c>
      <c r="J107" s="204"/>
      <c r="K107" s="307">
        <f>K114+K121+K135+K142+K163</f>
        <v>0</v>
      </c>
      <c r="L107" s="307">
        <f>L114+L121+L135+L142+L163</f>
        <v>0</v>
      </c>
      <c r="M107" s="201"/>
      <c r="N107" s="307">
        <f>N114+N121+N135+N142+N163</f>
        <v>0</v>
      </c>
      <c r="O107" s="307">
        <f>O114+O121+O135+O142+O163</f>
        <v>0</v>
      </c>
      <c r="P107" s="204"/>
      <c r="Q107" s="525">
        <f>Q114+Q121+Q135+Q142+Q163</f>
        <v>0</v>
      </c>
      <c r="R107" s="525">
        <f>R114+R121+R135+R142+R163</f>
        <v>0</v>
      </c>
      <c r="S107" s="204"/>
      <c r="T107" s="307">
        <f>T114+T121+T135+T142+T163</f>
        <v>0</v>
      </c>
      <c r="U107" s="307">
        <f>U114+U121+U135+U142+U163</f>
        <v>0</v>
      </c>
      <c r="V107" s="204"/>
      <c r="W107" s="307">
        <f>W114+W121+W135+W142+W163</f>
        <v>0</v>
      </c>
      <c r="X107" s="307">
        <f>X114+X121+X135+X142+X163</f>
        <v>0</v>
      </c>
      <c r="Y107" s="204"/>
      <c r="Z107" s="307">
        <f>Z114+Z121+Z135+Z142+Z163</f>
        <v>0</v>
      </c>
      <c r="AA107" s="307">
        <f>AA114+AA121+AA135+AA142+AA163</f>
        <v>0</v>
      </c>
      <c r="AB107" s="204"/>
      <c r="AC107" s="307">
        <f>AC114+AC121+AC135+AC142+AC163</f>
        <v>0</v>
      </c>
      <c r="AD107" s="307">
        <f>AD114+AD121+AD135+AD142+AD163</f>
        <v>0</v>
      </c>
      <c r="AE107" s="204"/>
      <c r="AF107" s="607">
        <f>AF114+AF121+AF135+AF142+AF163</f>
        <v>0</v>
      </c>
      <c r="AG107" s="607">
        <f>AG114+AG121+AG135+AG142+AG163</f>
        <v>0</v>
      </c>
      <c r="AH107" s="204"/>
      <c r="AI107" s="307">
        <f>AI114+AI121+AI135+AI142+AI163</f>
        <v>200</v>
      </c>
      <c r="AJ107" s="307">
        <f>AJ114+AJ121+AJ135+AJ142+AJ163</f>
        <v>0</v>
      </c>
      <c r="AK107" s="318"/>
      <c r="AL107" s="307">
        <f>AL114+AL121+AL135+AL142+AL163</f>
        <v>0</v>
      </c>
      <c r="AM107" s="307">
        <f>AM114+AM121+AM135+AM142+AM163</f>
        <v>0</v>
      </c>
      <c r="AN107" s="204"/>
      <c r="AO107" s="307">
        <f>AO114+AO121+AO135+AO142+AO163</f>
        <v>0</v>
      </c>
      <c r="AP107" s="307">
        <f>AP114+AP121+AP135+AP142+AP163</f>
        <v>0</v>
      </c>
      <c r="AQ107" s="204"/>
      <c r="AR107" s="259"/>
    </row>
    <row r="108" spans="1:44" s="285" customFormat="1" ht="366" customHeight="1">
      <c r="A108" s="697"/>
      <c r="B108" s="696"/>
      <c r="C108" s="696"/>
      <c r="D108" s="305" t="s">
        <v>292</v>
      </c>
      <c r="E108" s="200">
        <f t="shared" si="353"/>
        <v>0</v>
      </c>
      <c r="F108" s="200">
        <f>I108+L108+O108+R108+U108+X108+AA108+AD108+AG108+AJ108+AM108+AP108</f>
        <v>0</v>
      </c>
      <c r="G108" s="204"/>
      <c r="H108" s="307"/>
      <c r="I108" s="307"/>
      <c r="J108" s="204"/>
      <c r="K108" s="307"/>
      <c r="L108" s="307"/>
      <c r="M108" s="204"/>
      <c r="N108" s="307"/>
      <c r="O108" s="307"/>
      <c r="P108" s="204"/>
      <c r="Q108" s="525"/>
      <c r="R108" s="525"/>
      <c r="S108" s="204"/>
      <c r="T108" s="307"/>
      <c r="U108" s="307"/>
      <c r="V108" s="204"/>
      <c r="W108" s="307"/>
      <c r="X108" s="307"/>
      <c r="Y108" s="204"/>
      <c r="Z108" s="307"/>
      <c r="AA108" s="307"/>
      <c r="AB108" s="204"/>
      <c r="AC108" s="307"/>
      <c r="AD108" s="307"/>
      <c r="AE108" s="204"/>
      <c r="AF108" s="607"/>
      <c r="AG108" s="607"/>
      <c r="AH108" s="204"/>
      <c r="AI108" s="307"/>
      <c r="AJ108" s="307"/>
      <c r="AK108" s="318"/>
      <c r="AL108" s="307"/>
      <c r="AM108" s="307"/>
      <c r="AN108" s="204"/>
      <c r="AO108" s="307"/>
      <c r="AP108" s="307"/>
      <c r="AQ108" s="204"/>
      <c r="AR108" s="259"/>
    </row>
    <row r="109" spans="1:44" s="285" customFormat="1" ht="104.25" customHeight="1">
      <c r="A109" s="697"/>
      <c r="B109" s="696"/>
      <c r="C109" s="696"/>
      <c r="D109" s="305" t="s">
        <v>285</v>
      </c>
      <c r="E109" s="307">
        <f t="shared" si="353"/>
        <v>0</v>
      </c>
      <c r="F109" s="307">
        <f t="shared" si="353"/>
        <v>0</v>
      </c>
      <c r="G109" s="204"/>
      <c r="H109" s="307">
        <f>H116+H123+H130+H144</f>
        <v>0</v>
      </c>
      <c r="I109" s="307">
        <f>I116+I123+I130+I144</f>
        <v>0</v>
      </c>
      <c r="J109" s="204"/>
      <c r="K109" s="307">
        <f>K565</f>
        <v>0</v>
      </c>
      <c r="L109" s="307">
        <f>L565</f>
        <v>0</v>
      </c>
      <c r="M109" s="204"/>
      <c r="N109" s="307">
        <f>N565</f>
        <v>0</v>
      </c>
      <c r="O109" s="307">
        <f>O565</f>
        <v>0</v>
      </c>
      <c r="P109" s="204"/>
      <c r="Q109" s="525">
        <f>Q565</f>
        <v>0</v>
      </c>
      <c r="R109" s="525">
        <f>R565</f>
        <v>0</v>
      </c>
      <c r="S109" s="204"/>
      <c r="T109" s="307">
        <f>T565</f>
        <v>0</v>
      </c>
      <c r="U109" s="307">
        <f>U565</f>
        <v>0</v>
      </c>
      <c r="V109" s="204"/>
      <c r="W109" s="307">
        <f>W565</f>
        <v>0</v>
      </c>
      <c r="X109" s="307">
        <f>X565</f>
        <v>0</v>
      </c>
      <c r="Y109" s="204"/>
      <c r="Z109" s="307">
        <f>Z565</f>
        <v>0</v>
      </c>
      <c r="AA109" s="307">
        <f>AA565</f>
        <v>0</v>
      </c>
      <c r="AB109" s="204"/>
      <c r="AC109" s="307">
        <f>AC565</f>
        <v>0</v>
      </c>
      <c r="AD109" s="307">
        <f>AD565</f>
        <v>0</v>
      </c>
      <c r="AE109" s="204"/>
      <c r="AF109" s="607">
        <f>AF565</f>
        <v>0</v>
      </c>
      <c r="AG109" s="607">
        <f>AG565</f>
        <v>0</v>
      </c>
      <c r="AH109" s="204"/>
      <c r="AI109" s="307">
        <f>AI565</f>
        <v>0</v>
      </c>
      <c r="AJ109" s="307">
        <f>AJ565</f>
        <v>0</v>
      </c>
      <c r="AK109" s="318"/>
      <c r="AL109" s="307">
        <f>AL565</f>
        <v>0</v>
      </c>
      <c r="AM109" s="307">
        <f>AM565</f>
        <v>0</v>
      </c>
      <c r="AN109" s="204"/>
      <c r="AO109" s="307">
        <f>AO565</f>
        <v>0</v>
      </c>
      <c r="AP109" s="307">
        <f>AP565</f>
        <v>0</v>
      </c>
      <c r="AQ109" s="204"/>
      <c r="AR109" s="259"/>
    </row>
    <row r="110" spans="1:44" s="285" customFormat="1" ht="182.25" customHeight="1" thickBot="1">
      <c r="A110" s="697"/>
      <c r="B110" s="715"/>
      <c r="C110" s="715"/>
      <c r="D110" s="282" t="s">
        <v>43</v>
      </c>
      <c r="E110" s="208">
        <f t="shared" si="353"/>
        <v>0</v>
      </c>
      <c r="F110" s="208">
        <f t="shared" si="353"/>
        <v>0</v>
      </c>
      <c r="G110" s="346"/>
      <c r="H110" s="208">
        <f>H117+H124+H131+H145</f>
        <v>0</v>
      </c>
      <c r="I110" s="208">
        <f>I117+I124+I131+I145</f>
        <v>0</v>
      </c>
      <c r="J110" s="346"/>
      <c r="K110" s="208">
        <f t="shared" ref="K110:L110" si="358">K572</f>
        <v>0</v>
      </c>
      <c r="L110" s="208">
        <f t="shared" si="358"/>
        <v>0</v>
      </c>
      <c r="M110" s="346"/>
      <c r="N110" s="208">
        <f t="shared" ref="N110:O110" si="359">N572</f>
        <v>0</v>
      </c>
      <c r="O110" s="208">
        <f t="shared" si="359"/>
        <v>0</v>
      </c>
      <c r="P110" s="346"/>
      <c r="Q110" s="208">
        <f t="shared" ref="Q110:R110" si="360">Q572</f>
        <v>0</v>
      </c>
      <c r="R110" s="208">
        <f t="shared" si="360"/>
        <v>0</v>
      </c>
      <c r="S110" s="346"/>
      <c r="T110" s="208">
        <f t="shared" ref="T110:U110" si="361">T572</f>
        <v>0</v>
      </c>
      <c r="U110" s="208">
        <f t="shared" si="361"/>
        <v>0</v>
      </c>
      <c r="V110" s="346"/>
      <c r="W110" s="208">
        <f t="shared" ref="W110:X110" si="362">W572</f>
        <v>0</v>
      </c>
      <c r="X110" s="208">
        <f t="shared" si="362"/>
        <v>0</v>
      </c>
      <c r="Y110" s="346"/>
      <c r="Z110" s="208">
        <f t="shared" ref="Z110:AA110" si="363">Z572</f>
        <v>0</v>
      </c>
      <c r="AA110" s="208">
        <f t="shared" si="363"/>
        <v>0</v>
      </c>
      <c r="AB110" s="346"/>
      <c r="AC110" s="208">
        <f t="shared" ref="AC110:AD110" si="364">AC572</f>
        <v>0</v>
      </c>
      <c r="AD110" s="208">
        <f t="shared" si="364"/>
        <v>0</v>
      </c>
      <c r="AE110" s="346"/>
      <c r="AF110" s="208">
        <f t="shared" ref="AF110:AG110" si="365">AF572</f>
        <v>0</v>
      </c>
      <c r="AG110" s="208">
        <f t="shared" si="365"/>
        <v>0</v>
      </c>
      <c r="AH110" s="346"/>
      <c r="AI110" s="208">
        <f t="shared" ref="AI110:AJ110" si="366">AI572</f>
        <v>0</v>
      </c>
      <c r="AJ110" s="208">
        <f t="shared" si="366"/>
        <v>0</v>
      </c>
      <c r="AK110" s="350"/>
      <c r="AL110" s="208">
        <f t="shared" ref="AL110:AM110" si="367">AL572</f>
        <v>0</v>
      </c>
      <c r="AM110" s="208">
        <f t="shared" si="367"/>
        <v>0</v>
      </c>
      <c r="AN110" s="346"/>
      <c r="AO110" s="208">
        <f t="shared" ref="AO110:AP110" si="368">AO572</f>
        <v>0</v>
      </c>
      <c r="AP110" s="208">
        <f t="shared" si="368"/>
        <v>0</v>
      </c>
      <c r="AQ110" s="346"/>
      <c r="AR110" s="349"/>
    </row>
    <row r="111" spans="1:44" s="285" customFormat="1" ht="175.5" customHeight="1" thickBot="1">
      <c r="A111" s="793" t="s">
        <v>305</v>
      </c>
      <c r="B111" s="763" t="s">
        <v>464</v>
      </c>
      <c r="C111" s="763"/>
      <c r="D111" s="280" t="s">
        <v>41</v>
      </c>
      <c r="E111" s="200">
        <f>H111+K111+N111+Q111+T111+W111+Z111+AC111+AF111+AI111+AL111+AO111</f>
        <v>4160.6000000000004</v>
      </c>
      <c r="F111" s="200">
        <f>I111+L111+O111+R111+U111+X111+AA111+AD111+AG111+AJ111+AM111+AP111</f>
        <v>3316.5</v>
      </c>
      <c r="G111" s="202">
        <f>F111/E111</f>
        <v>0.79712060760467229</v>
      </c>
      <c r="H111" s="200">
        <f>H112+H113+H114+H115+H116+H117</f>
        <v>0</v>
      </c>
      <c r="I111" s="200">
        <f>I112+I113+I114+I115+I116+I117</f>
        <v>0</v>
      </c>
      <c r="J111" s="356"/>
      <c r="K111" s="200">
        <f>K112+K113+K114+K115+K116+K117</f>
        <v>1040.0999999999999</v>
      </c>
      <c r="L111" s="200">
        <f>L112+L113+L114+L115+L116+L117</f>
        <v>1040.0999999999999</v>
      </c>
      <c r="M111" s="202">
        <f>L111/K111</f>
        <v>1</v>
      </c>
      <c r="N111" s="200">
        <f>N112+N113+N114+N115+N116+N117</f>
        <v>0</v>
      </c>
      <c r="O111" s="200">
        <f>O112+O113+O114+O115+O116+O117</f>
        <v>0</v>
      </c>
      <c r="P111" s="356"/>
      <c r="Q111" s="200">
        <f>Q112+Q113+Q114+Q115+Q116+Q117</f>
        <v>1098</v>
      </c>
      <c r="R111" s="200">
        <f>R112+R113+R114+R115+R116+R117</f>
        <v>1098</v>
      </c>
      <c r="S111" s="364">
        <f>R111/Q111</f>
        <v>1</v>
      </c>
      <c r="T111" s="200">
        <f>T112+T113+T114+T115+T116+T117</f>
        <v>0</v>
      </c>
      <c r="U111" s="200">
        <f>U112+U113+U114+U115+U116+U117</f>
        <v>0</v>
      </c>
      <c r="V111" s="356"/>
      <c r="W111" s="200">
        <f>W112+W113+W114+W115+W116+W117</f>
        <v>0</v>
      </c>
      <c r="X111" s="200">
        <f>X112+X113+X114+X115+X116+X117</f>
        <v>0</v>
      </c>
      <c r="Y111" s="356"/>
      <c r="Z111" s="200">
        <f t="shared" ref="Z111:AA111" si="369">Z112+Z113+Z114+Z115+Z116+Z117</f>
        <v>2022.5</v>
      </c>
      <c r="AA111" s="200">
        <f t="shared" si="369"/>
        <v>1178.4000000000001</v>
      </c>
      <c r="AB111" s="202">
        <v>0</v>
      </c>
      <c r="AC111" s="200">
        <f t="shared" ref="AC111:AD111" si="370">AC112+AC113+AC114+AC115+AC116+AC117</f>
        <v>0</v>
      </c>
      <c r="AD111" s="200">
        <f t="shared" si="370"/>
        <v>0</v>
      </c>
      <c r="AE111" s="356"/>
      <c r="AF111" s="200">
        <f t="shared" ref="AF111:AG111" si="371">AF112+AF113+AF114+AF115+AF116+AF117</f>
        <v>0</v>
      </c>
      <c r="AG111" s="200">
        <f t="shared" si="371"/>
        <v>0</v>
      </c>
      <c r="AH111" s="356"/>
      <c r="AI111" s="200">
        <f t="shared" ref="AI111:AJ111" si="372">AI112+AI113+AI114+AI115+AI116+AI117</f>
        <v>0</v>
      </c>
      <c r="AJ111" s="200">
        <f t="shared" si="372"/>
        <v>0</v>
      </c>
      <c r="AK111" s="202">
        <v>0</v>
      </c>
      <c r="AL111" s="200">
        <f t="shared" ref="AL111:AM111" si="373">AL112+AL113+AL114+AL115+AL116+AL117</f>
        <v>0</v>
      </c>
      <c r="AM111" s="200">
        <f t="shared" si="373"/>
        <v>0</v>
      </c>
      <c r="AN111" s="202"/>
      <c r="AO111" s="200">
        <f>AO112+AO113+AO114+AO115+AO116+AO117</f>
        <v>0</v>
      </c>
      <c r="AP111" s="200">
        <f>AP112+AP113+AP114+AP115+AP116+AP117</f>
        <v>0</v>
      </c>
      <c r="AQ111" s="202">
        <v>0</v>
      </c>
      <c r="AR111" s="425" t="s">
        <v>539</v>
      </c>
    </row>
    <row r="112" spans="1:44" s="285" customFormat="1" ht="404.25" customHeight="1">
      <c r="A112" s="712"/>
      <c r="B112" s="764"/>
      <c r="C112" s="764"/>
      <c r="D112" s="306" t="s">
        <v>37</v>
      </c>
      <c r="E112" s="307">
        <f>H112+K112+N112+Q112+T112+W112+Z112+AC112+AF112+AI112+AL112+AO112</f>
        <v>4160.6000000000004</v>
      </c>
      <c r="F112" s="307">
        <f>I112+L112+O112+R112+U112+X112+AA112+AD112+AG112+AJ112+AM112+AP112</f>
        <v>3316.5</v>
      </c>
      <c r="G112" s="201">
        <f t="shared" ref="G112" si="374">F112/E112</f>
        <v>0.79712060760467229</v>
      </c>
      <c r="H112" s="307"/>
      <c r="I112" s="307"/>
      <c r="J112" s="204"/>
      <c r="K112" s="307">
        <v>1040.0999999999999</v>
      </c>
      <c r="L112" s="307">
        <v>1040.0999999999999</v>
      </c>
      <c r="M112" s="201">
        <f>L112/K112</f>
        <v>1</v>
      </c>
      <c r="N112" s="365"/>
      <c r="O112" s="365"/>
      <c r="P112" s="366"/>
      <c r="Q112" s="365">
        <v>1098</v>
      </c>
      <c r="R112" s="365">
        <v>1098</v>
      </c>
      <c r="S112" s="364">
        <f>R112/Q112</f>
        <v>1</v>
      </c>
      <c r="T112" s="365"/>
      <c r="U112" s="365"/>
      <c r="V112" s="366"/>
      <c r="W112" s="365"/>
      <c r="X112" s="365"/>
      <c r="Y112" s="366"/>
      <c r="Z112" s="307">
        <v>2022.5</v>
      </c>
      <c r="AA112" s="307">
        <v>1178.4000000000001</v>
      </c>
      <c r="AB112" s="201">
        <v>0</v>
      </c>
      <c r="AC112" s="307"/>
      <c r="AD112" s="307"/>
      <c r="AE112" s="204"/>
      <c r="AF112" s="607"/>
      <c r="AG112" s="607"/>
      <c r="AH112" s="204"/>
      <c r="AI112" s="307"/>
      <c r="AJ112" s="307"/>
      <c r="AK112" s="201">
        <v>0</v>
      </c>
      <c r="AL112" s="307"/>
      <c r="AM112" s="307"/>
      <c r="AN112" s="202"/>
      <c r="AO112" s="307"/>
      <c r="AP112" s="307"/>
      <c r="AQ112" s="201">
        <v>0</v>
      </c>
      <c r="AR112" s="358" t="s">
        <v>512</v>
      </c>
    </row>
    <row r="113" spans="1:44" s="285" customFormat="1" ht="123" customHeight="1">
      <c r="A113" s="712"/>
      <c r="B113" s="764"/>
      <c r="C113" s="764"/>
      <c r="D113" s="305" t="s">
        <v>2</v>
      </c>
      <c r="E113" s="365">
        <f t="shared" ref="E113:F117" si="375">H113+K113+N113+Q113+T113+W113+Z113+AC113+AF113+AI113+AL113+AO113</f>
        <v>0</v>
      </c>
      <c r="F113" s="365">
        <f t="shared" si="375"/>
        <v>0</v>
      </c>
      <c r="G113" s="364"/>
      <c r="H113" s="365"/>
      <c r="I113" s="365"/>
      <c r="J113" s="366"/>
      <c r="K113" s="365"/>
      <c r="L113" s="365"/>
      <c r="M113" s="366"/>
      <c r="N113" s="365"/>
      <c r="O113" s="365"/>
      <c r="P113" s="366"/>
      <c r="Q113" s="365"/>
      <c r="R113" s="365"/>
      <c r="S113" s="366"/>
      <c r="T113" s="365"/>
      <c r="U113" s="365"/>
      <c r="V113" s="366"/>
      <c r="W113" s="365"/>
      <c r="X113" s="365"/>
      <c r="Y113" s="366"/>
      <c r="Z113" s="365"/>
      <c r="AA113" s="365"/>
      <c r="AB113" s="366"/>
      <c r="AC113" s="365"/>
      <c r="AD113" s="365"/>
      <c r="AE113" s="366"/>
      <c r="AF113" s="365"/>
      <c r="AG113" s="365"/>
      <c r="AH113" s="366"/>
      <c r="AI113" s="365"/>
      <c r="AJ113" s="365"/>
      <c r="AK113" s="367"/>
      <c r="AL113" s="365"/>
      <c r="AM113" s="365"/>
      <c r="AN113" s="366"/>
      <c r="AO113" s="365"/>
      <c r="AP113" s="365"/>
      <c r="AQ113" s="366"/>
      <c r="AR113" s="358"/>
    </row>
    <row r="114" spans="1:44" s="285" customFormat="1" ht="82.5" customHeight="1" thickBot="1">
      <c r="A114" s="712"/>
      <c r="B114" s="764"/>
      <c r="C114" s="764"/>
      <c r="D114" s="305" t="s">
        <v>284</v>
      </c>
      <c r="E114" s="365">
        <f t="shared" si="375"/>
        <v>0</v>
      </c>
      <c r="F114" s="365">
        <f t="shared" si="375"/>
        <v>0</v>
      </c>
      <c r="G114" s="364"/>
      <c r="H114" s="365">
        <f>H121+H135+H142</f>
        <v>0</v>
      </c>
      <c r="I114" s="365"/>
      <c r="J114" s="366"/>
      <c r="K114" s="365"/>
      <c r="L114" s="365"/>
      <c r="M114" s="366"/>
      <c r="N114" s="365"/>
      <c r="O114" s="365"/>
      <c r="P114" s="366"/>
      <c r="Q114" s="365"/>
      <c r="R114" s="365"/>
      <c r="S114" s="366"/>
      <c r="T114" s="365"/>
      <c r="U114" s="365"/>
      <c r="V114" s="366"/>
      <c r="W114" s="365"/>
      <c r="X114" s="365"/>
      <c r="Y114" s="366"/>
      <c r="Z114" s="365"/>
      <c r="AA114" s="365"/>
      <c r="AB114" s="366"/>
      <c r="AC114" s="365"/>
      <c r="AD114" s="365"/>
      <c r="AE114" s="366"/>
      <c r="AF114" s="365"/>
      <c r="AG114" s="365"/>
      <c r="AH114" s="366"/>
      <c r="AI114" s="365"/>
      <c r="AJ114" s="365"/>
      <c r="AK114" s="367"/>
      <c r="AL114" s="365"/>
      <c r="AM114" s="365"/>
      <c r="AN114" s="366"/>
      <c r="AO114" s="365"/>
      <c r="AP114" s="365"/>
      <c r="AQ114" s="366"/>
      <c r="AR114" s="358"/>
    </row>
    <row r="115" spans="1:44" s="285" customFormat="1" ht="366.75" customHeight="1">
      <c r="A115" s="712"/>
      <c r="B115" s="764"/>
      <c r="C115" s="764"/>
      <c r="D115" s="305" t="s">
        <v>292</v>
      </c>
      <c r="E115" s="368">
        <f t="shared" si="375"/>
        <v>0</v>
      </c>
      <c r="F115" s="368">
        <f t="shared" si="375"/>
        <v>0</v>
      </c>
      <c r="G115" s="364"/>
      <c r="H115" s="365"/>
      <c r="I115" s="365"/>
      <c r="J115" s="366"/>
      <c r="K115" s="365"/>
      <c r="L115" s="365"/>
      <c r="M115" s="366"/>
      <c r="N115" s="365"/>
      <c r="O115" s="365"/>
      <c r="P115" s="366"/>
      <c r="Q115" s="365"/>
      <c r="R115" s="365"/>
      <c r="S115" s="366"/>
      <c r="T115" s="365"/>
      <c r="U115" s="365"/>
      <c r="V115" s="366"/>
      <c r="W115" s="365"/>
      <c r="X115" s="365"/>
      <c r="Y115" s="366"/>
      <c r="Z115" s="365"/>
      <c r="AA115" s="365"/>
      <c r="AB115" s="366"/>
      <c r="AC115" s="365"/>
      <c r="AD115" s="365"/>
      <c r="AE115" s="366"/>
      <c r="AF115" s="365"/>
      <c r="AG115" s="365"/>
      <c r="AH115" s="366"/>
      <c r="AI115" s="365"/>
      <c r="AJ115" s="365"/>
      <c r="AK115" s="367"/>
      <c r="AL115" s="365"/>
      <c r="AM115" s="365"/>
      <c r="AN115" s="366"/>
      <c r="AO115" s="365"/>
      <c r="AP115" s="365"/>
      <c r="AQ115" s="366"/>
      <c r="AR115" s="358"/>
    </row>
    <row r="116" spans="1:44" s="285" customFormat="1" ht="108" customHeight="1">
      <c r="A116" s="712"/>
      <c r="B116" s="764"/>
      <c r="C116" s="764"/>
      <c r="D116" s="305" t="s">
        <v>285</v>
      </c>
      <c r="E116" s="365">
        <f t="shared" si="375"/>
        <v>0</v>
      </c>
      <c r="F116" s="365">
        <f t="shared" si="375"/>
        <v>0</v>
      </c>
      <c r="G116" s="364"/>
      <c r="H116" s="365"/>
      <c r="I116" s="365"/>
      <c r="J116" s="366"/>
      <c r="K116" s="365"/>
      <c r="L116" s="365"/>
      <c r="M116" s="366"/>
      <c r="N116" s="365"/>
      <c r="O116" s="365"/>
      <c r="P116" s="366"/>
      <c r="Q116" s="365"/>
      <c r="R116" s="365"/>
      <c r="S116" s="366"/>
      <c r="T116" s="365"/>
      <c r="U116" s="365"/>
      <c r="V116" s="366"/>
      <c r="W116" s="365"/>
      <c r="X116" s="365"/>
      <c r="Y116" s="366"/>
      <c r="Z116" s="365"/>
      <c r="AA116" s="365"/>
      <c r="AB116" s="366"/>
      <c r="AC116" s="365"/>
      <c r="AD116" s="365"/>
      <c r="AE116" s="366"/>
      <c r="AF116" s="365"/>
      <c r="AG116" s="365"/>
      <c r="AH116" s="366"/>
      <c r="AI116" s="365"/>
      <c r="AJ116" s="365"/>
      <c r="AK116" s="367"/>
      <c r="AL116" s="365"/>
      <c r="AM116" s="365"/>
      <c r="AN116" s="366"/>
      <c r="AO116" s="365"/>
      <c r="AP116" s="365"/>
      <c r="AQ116" s="366"/>
      <c r="AR116" s="358"/>
    </row>
    <row r="117" spans="1:44" s="285" customFormat="1" ht="164.25" customHeight="1" thickBot="1">
      <c r="A117" s="713"/>
      <c r="B117" s="765"/>
      <c r="C117" s="765"/>
      <c r="D117" s="282" t="s">
        <v>43</v>
      </c>
      <c r="E117" s="369">
        <f t="shared" si="375"/>
        <v>0</v>
      </c>
      <c r="F117" s="369">
        <f t="shared" si="375"/>
        <v>0</v>
      </c>
      <c r="G117" s="370"/>
      <c r="H117" s="369"/>
      <c r="I117" s="369"/>
      <c r="J117" s="371"/>
      <c r="K117" s="369"/>
      <c r="L117" s="369"/>
      <c r="M117" s="371"/>
      <c r="N117" s="369"/>
      <c r="O117" s="369"/>
      <c r="P117" s="371"/>
      <c r="Q117" s="369"/>
      <c r="R117" s="369"/>
      <c r="S117" s="371"/>
      <c r="T117" s="369"/>
      <c r="U117" s="369"/>
      <c r="V117" s="371"/>
      <c r="W117" s="369"/>
      <c r="X117" s="369"/>
      <c r="Y117" s="371"/>
      <c r="Z117" s="369"/>
      <c r="AA117" s="369"/>
      <c r="AB117" s="371"/>
      <c r="AC117" s="369"/>
      <c r="AD117" s="369"/>
      <c r="AE117" s="371"/>
      <c r="AF117" s="369"/>
      <c r="AG117" s="369"/>
      <c r="AH117" s="371"/>
      <c r="AI117" s="369"/>
      <c r="AJ117" s="369"/>
      <c r="AK117" s="372"/>
      <c r="AL117" s="369"/>
      <c r="AM117" s="369"/>
      <c r="AN117" s="371"/>
      <c r="AO117" s="369"/>
      <c r="AP117" s="369"/>
      <c r="AQ117" s="371"/>
      <c r="AR117" s="373"/>
    </row>
    <row r="118" spans="1:44" s="285" customFormat="1" ht="146.25" customHeight="1">
      <c r="A118" s="711" t="s">
        <v>306</v>
      </c>
      <c r="B118" s="763" t="s">
        <v>405</v>
      </c>
      <c r="C118" s="763"/>
      <c r="D118" s="280" t="s">
        <v>41</v>
      </c>
      <c r="E118" s="200">
        <f>H118+K118+N118+Q118+T118+W118+Z118+AC118+AF118+AI118+AL118+AO118</f>
        <v>306.3</v>
      </c>
      <c r="F118" s="200">
        <f>I118+L118+O118+R118+U118+X118+AA118+AD118+AG118+AJ118+AM118+AP118</f>
        <v>306.3</v>
      </c>
      <c r="G118" s="202">
        <f>F118/E118</f>
        <v>1</v>
      </c>
      <c r="H118" s="200">
        <f>H119+H120+H122+H123+H124</f>
        <v>306.3</v>
      </c>
      <c r="I118" s="200">
        <f>I119+I120+I122+I123+I124</f>
        <v>306.3</v>
      </c>
      <c r="J118" s="356"/>
      <c r="K118" s="200">
        <f>K119+K120+K122+K123+K124</f>
        <v>0</v>
      </c>
      <c r="L118" s="200">
        <f>L119+L120+L122+L123+L124</f>
        <v>0</v>
      </c>
      <c r="M118" s="356"/>
      <c r="N118" s="200">
        <f>N119+N120+N122+N123+N124</f>
        <v>0</v>
      </c>
      <c r="O118" s="200">
        <f>O119+O120+O122+O123+O124</f>
        <v>0</v>
      </c>
      <c r="P118" s="356"/>
      <c r="Q118" s="200">
        <f>Q119+Q120+Q122+Q123+Q124</f>
        <v>0</v>
      </c>
      <c r="R118" s="200"/>
      <c r="S118" s="202"/>
      <c r="T118" s="200">
        <f>T119+T120+T122+T123+T124</f>
        <v>0</v>
      </c>
      <c r="U118" s="200">
        <f>U119+U120+U122+U123+U124</f>
        <v>0</v>
      </c>
      <c r="V118" s="202">
        <v>0</v>
      </c>
      <c r="W118" s="200">
        <f>W119+W120+W122+W123+W124</f>
        <v>0</v>
      </c>
      <c r="X118" s="200">
        <f>X119+X120+X122+X123+X124</f>
        <v>0</v>
      </c>
      <c r="Y118" s="356"/>
      <c r="Z118" s="200">
        <f t="shared" ref="Z118:AA118" si="376">Z119+Z120+Z121+Z122+Z123+Z124</f>
        <v>0</v>
      </c>
      <c r="AA118" s="200">
        <f t="shared" si="376"/>
        <v>0</v>
      </c>
      <c r="AB118" s="201"/>
      <c r="AC118" s="200">
        <f>AC119+AC120+AC122+AC123+AC124</f>
        <v>0</v>
      </c>
      <c r="AD118" s="200">
        <f>AD119+AD120+AD122+AD123+AD124</f>
        <v>0</v>
      </c>
      <c r="AE118" s="356"/>
      <c r="AF118" s="200">
        <f>AF119+AF120+AF122+AF123+AF124</f>
        <v>0</v>
      </c>
      <c r="AG118" s="200">
        <f>AG119+AG120+AG122+AG123+AG124</f>
        <v>0</v>
      </c>
      <c r="AH118" s="356"/>
      <c r="AI118" s="200">
        <f>AI119+AI120+AI122+AI123+AI124</f>
        <v>0</v>
      </c>
      <c r="AJ118" s="200">
        <f>AJ119+AJ120+AJ122+AJ123+AJ124</f>
        <v>0</v>
      </c>
      <c r="AK118" s="202"/>
      <c r="AL118" s="200">
        <f>AL119+AL120+AL122+AL123+AL124</f>
        <v>0</v>
      </c>
      <c r="AM118" s="200">
        <f>AM119+AM120+AM122+AM123+AM124</f>
        <v>0</v>
      </c>
      <c r="AN118" s="356"/>
      <c r="AO118" s="200">
        <f>AO119+AO120+AO122+AO123+AO124</f>
        <v>0</v>
      </c>
      <c r="AP118" s="200">
        <f>AP119+AP120+AP122+AP123+AP124</f>
        <v>0</v>
      </c>
      <c r="AQ118" s="356"/>
      <c r="AR118" s="357" t="s">
        <v>471</v>
      </c>
    </row>
    <row r="119" spans="1:44" s="285" customFormat="1" ht="131.25" customHeight="1" thickBot="1">
      <c r="A119" s="712"/>
      <c r="B119" s="764"/>
      <c r="C119" s="764"/>
      <c r="D119" s="306" t="s">
        <v>37</v>
      </c>
      <c r="E119" s="365">
        <f>H119+K119+N119+Q119+T119+W119+Z119+AC119+AF119+AI119+AL119+AO119</f>
        <v>0</v>
      </c>
      <c r="F119" s="365">
        <f>I119+L119+O119+R119+U119+X119+AA119+AD119+AG119+AJ119+AM119+AP119</f>
        <v>0</v>
      </c>
      <c r="G119" s="364"/>
      <c r="H119" s="365"/>
      <c r="I119" s="365"/>
      <c r="J119" s="366"/>
      <c r="K119" s="365"/>
      <c r="L119" s="365"/>
      <c r="M119" s="366"/>
      <c r="N119" s="365"/>
      <c r="O119" s="365"/>
      <c r="P119" s="366"/>
      <c r="Q119" s="365"/>
      <c r="R119" s="365"/>
      <c r="S119" s="366"/>
      <c r="T119" s="365"/>
      <c r="U119" s="365"/>
      <c r="V119" s="366"/>
      <c r="W119" s="365"/>
      <c r="X119" s="365"/>
      <c r="Y119" s="366"/>
      <c r="Z119" s="365"/>
      <c r="AA119" s="365"/>
      <c r="AB119" s="366"/>
      <c r="AC119" s="365"/>
      <c r="AD119" s="365"/>
      <c r="AE119" s="366"/>
      <c r="AF119" s="365"/>
      <c r="AG119" s="365"/>
      <c r="AH119" s="366"/>
      <c r="AI119" s="365"/>
      <c r="AJ119" s="365"/>
      <c r="AK119" s="367"/>
      <c r="AL119" s="365"/>
      <c r="AM119" s="365"/>
      <c r="AN119" s="366"/>
      <c r="AO119" s="365"/>
      <c r="AP119" s="365"/>
      <c r="AQ119" s="366"/>
      <c r="AR119" s="358"/>
    </row>
    <row r="120" spans="1:44" s="285" customFormat="1" ht="276" customHeight="1">
      <c r="A120" s="712"/>
      <c r="B120" s="764"/>
      <c r="C120" s="764"/>
      <c r="D120" s="305" t="s">
        <v>2</v>
      </c>
      <c r="E120" s="307">
        <f t="shared" ref="E120:F124" si="377">H120+K120+N120+Q120+T120+W120+Z120+AC120+AF120+AI120+AL120+AO120</f>
        <v>306.3</v>
      </c>
      <c r="F120" s="307">
        <f t="shared" si="377"/>
        <v>306.3</v>
      </c>
      <c r="G120" s="201">
        <f t="shared" ref="G120:G131" si="378">F120/E120</f>
        <v>1</v>
      </c>
      <c r="H120" s="307">
        <v>306.3</v>
      </c>
      <c r="I120" s="307">
        <v>306.3</v>
      </c>
      <c r="J120" s="204"/>
      <c r="K120" s="307"/>
      <c r="L120" s="307"/>
      <c r="M120" s="204"/>
      <c r="N120" s="307">
        <v>0</v>
      </c>
      <c r="O120" s="307"/>
      <c r="P120" s="204"/>
      <c r="Q120" s="525">
        <v>0</v>
      </c>
      <c r="R120" s="525"/>
      <c r="S120" s="202"/>
      <c r="T120" s="307">
        <v>0</v>
      </c>
      <c r="U120" s="307"/>
      <c r="V120" s="202">
        <v>0</v>
      </c>
      <c r="W120" s="307"/>
      <c r="X120" s="307"/>
      <c r="Y120" s="204"/>
      <c r="Z120" s="307">
        <v>0</v>
      </c>
      <c r="AA120" s="307"/>
      <c r="AB120" s="201"/>
      <c r="AC120" s="307"/>
      <c r="AD120" s="307"/>
      <c r="AE120" s="204"/>
      <c r="AF120" s="607"/>
      <c r="AG120" s="607"/>
      <c r="AH120" s="204"/>
      <c r="AI120" s="307">
        <v>0</v>
      </c>
      <c r="AJ120" s="307"/>
      <c r="AK120" s="201"/>
      <c r="AL120" s="307"/>
      <c r="AM120" s="307"/>
      <c r="AN120" s="204"/>
      <c r="AO120" s="307"/>
      <c r="AP120" s="307"/>
      <c r="AQ120" s="204"/>
      <c r="AR120" s="358" t="s">
        <v>468</v>
      </c>
    </row>
    <row r="121" spans="1:44" s="285" customFormat="1" ht="282" customHeight="1" thickBot="1">
      <c r="A121" s="712"/>
      <c r="B121" s="764"/>
      <c r="C121" s="764"/>
      <c r="D121" s="305" t="s">
        <v>284</v>
      </c>
      <c r="E121" s="365">
        <f t="shared" si="377"/>
        <v>0</v>
      </c>
      <c r="F121" s="365">
        <f t="shared" si="377"/>
        <v>0</v>
      </c>
      <c r="G121" s="366"/>
      <c r="H121" s="365"/>
      <c r="I121" s="365"/>
      <c r="J121" s="366"/>
      <c r="K121" s="365"/>
      <c r="L121" s="365"/>
      <c r="M121" s="366"/>
      <c r="N121" s="365"/>
      <c r="O121" s="365"/>
      <c r="P121" s="366"/>
      <c r="Q121" s="365"/>
      <c r="R121" s="365"/>
      <c r="S121" s="366"/>
      <c r="T121" s="365"/>
      <c r="U121" s="365"/>
      <c r="V121" s="366"/>
      <c r="W121" s="365"/>
      <c r="X121" s="365"/>
      <c r="Y121" s="366"/>
      <c r="Z121" s="365"/>
      <c r="AA121" s="365"/>
      <c r="AB121" s="366"/>
      <c r="AC121" s="365"/>
      <c r="AD121" s="365"/>
      <c r="AE121" s="366"/>
      <c r="AF121" s="365"/>
      <c r="AG121" s="365"/>
      <c r="AH121" s="366"/>
      <c r="AI121" s="365"/>
      <c r="AJ121" s="365"/>
      <c r="AK121" s="367"/>
      <c r="AL121" s="365"/>
      <c r="AM121" s="365"/>
      <c r="AN121" s="366"/>
      <c r="AO121" s="365"/>
      <c r="AP121" s="365"/>
      <c r="AQ121" s="366"/>
      <c r="AR121" s="358"/>
    </row>
    <row r="122" spans="1:44" s="285" customFormat="1" ht="378.75" customHeight="1">
      <c r="A122" s="712"/>
      <c r="B122" s="764"/>
      <c r="C122" s="764"/>
      <c r="D122" s="305" t="s">
        <v>292</v>
      </c>
      <c r="E122" s="368">
        <f t="shared" si="377"/>
        <v>0</v>
      </c>
      <c r="F122" s="368">
        <f t="shared" si="377"/>
        <v>0</v>
      </c>
      <c r="G122" s="366"/>
      <c r="H122" s="365"/>
      <c r="I122" s="365"/>
      <c r="J122" s="366"/>
      <c r="K122" s="365"/>
      <c r="L122" s="365"/>
      <c r="M122" s="366"/>
      <c r="N122" s="365"/>
      <c r="O122" s="365"/>
      <c r="P122" s="366"/>
      <c r="Q122" s="365"/>
      <c r="R122" s="365"/>
      <c r="S122" s="366"/>
      <c r="T122" s="365"/>
      <c r="U122" s="365"/>
      <c r="V122" s="366"/>
      <c r="W122" s="365"/>
      <c r="X122" s="365"/>
      <c r="Y122" s="366"/>
      <c r="Z122" s="365"/>
      <c r="AA122" s="365"/>
      <c r="AB122" s="366"/>
      <c r="AC122" s="365"/>
      <c r="AD122" s="365"/>
      <c r="AE122" s="366"/>
      <c r="AF122" s="365"/>
      <c r="AG122" s="365"/>
      <c r="AH122" s="366"/>
      <c r="AI122" s="365"/>
      <c r="AJ122" s="365"/>
      <c r="AK122" s="367"/>
      <c r="AL122" s="365"/>
      <c r="AM122" s="365"/>
      <c r="AN122" s="366"/>
      <c r="AO122" s="365"/>
      <c r="AP122" s="365"/>
      <c r="AQ122" s="366"/>
      <c r="AR122" s="358"/>
    </row>
    <row r="123" spans="1:44" s="285" customFormat="1" ht="114.75" customHeight="1">
      <c r="A123" s="712"/>
      <c r="B123" s="764"/>
      <c r="C123" s="764"/>
      <c r="D123" s="305" t="s">
        <v>285</v>
      </c>
      <c r="E123" s="365">
        <f t="shared" si="377"/>
        <v>0</v>
      </c>
      <c r="F123" s="365">
        <f t="shared" si="377"/>
        <v>0</v>
      </c>
      <c r="G123" s="367"/>
      <c r="H123" s="365"/>
      <c r="I123" s="365"/>
      <c r="J123" s="366"/>
      <c r="K123" s="365"/>
      <c r="L123" s="365"/>
      <c r="M123" s="366"/>
      <c r="N123" s="365"/>
      <c r="O123" s="365"/>
      <c r="P123" s="366"/>
      <c r="Q123" s="365"/>
      <c r="R123" s="365"/>
      <c r="S123" s="366"/>
      <c r="T123" s="365"/>
      <c r="U123" s="365"/>
      <c r="V123" s="366"/>
      <c r="W123" s="365"/>
      <c r="X123" s="365"/>
      <c r="Y123" s="366"/>
      <c r="Z123" s="365"/>
      <c r="AA123" s="365"/>
      <c r="AB123" s="366"/>
      <c r="AC123" s="365"/>
      <c r="AD123" s="365"/>
      <c r="AE123" s="366"/>
      <c r="AF123" s="365"/>
      <c r="AG123" s="365"/>
      <c r="AH123" s="366"/>
      <c r="AI123" s="365"/>
      <c r="AJ123" s="365"/>
      <c r="AK123" s="367"/>
      <c r="AL123" s="365"/>
      <c r="AM123" s="365"/>
      <c r="AN123" s="366"/>
      <c r="AO123" s="365"/>
      <c r="AP123" s="365"/>
      <c r="AQ123" s="366"/>
      <c r="AR123" s="358"/>
    </row>
    <row r="124" spans="1:44" s="285" customFormat="1" ht="114.75" customHeight="1" thickBot="1">
      <c r="A124" s="713"/>
      <c r="B124" s="765"/>
      <c r="C124" s="765"/>
      <c r="D124" s="282" t="s">
        <v>43</v>
      </c>
      <c r="E124" s="369">
        <f t="shared" si="377"/>
        <v>0</v>
      </c>
      <c r="F124" s="369">
        <f t="shared" si="377"/>
        <v>0</v>
      </c>
      <c r="G124" s="372"/>
      <c r="H124" s="369"/>
      <c r="I124" s="369"/>
      <c r="J124" s="371"/>
      <c r="K124" s="369"/>
      <c r="L124" s="369"/>
      <c r="M124" s="371"/>
      <c r="N124" s="369"/>
      <c r="O124" s="369"/>
      <c r="P124" s="371"/>
      <c r="Q124" s="369"/>
      <c r="R124" s="369"/>
      <c r="S124" s="371"/>
      <c r="T124" s="369"/>
      <c r="U124" s="369"/>
      <c r="V124" s="371"/>
      <c r="W124" s="369"/>
      <c r="X124" s="369"/>
      <c r="Y124" s="371"/>
      <c r="Z124" s="369"/>
      <c r="AA124" s="369"/>
      <c r="AB124" s="371"/>
      <c r="AC124" s="369"/>
      <c r="AD124" s="369"/>
      <c r="AE124" s="371"/>
      <c r="AF124" s="369"/>
      <c r="AG124" s="369"/>
      <c r="AH124" s="371"/>
      <c r="AI124" s="369"/>
      <c r="AJ124" s="369"/>
      <c r="AK124" s="372"/>
      <c r="AL124" s="369"/>
      <c r="AM124" s="369"/>
      <c r="AN124" s="371"/>
      <c r="AO124" s="369"/>
      <c r="AP124" s="369"/>
      <c r="AQ124" s="371"/>
      <c r="AR124" s="373"/>
    </row>
    <row r="125" spans="1:44" s="285" customFormat="1" ht="54" hidden="1" customHeight="1">
      <c r="A125" s="794" t="s">
        <v>307</v>
      </c>
      <c r="B125" s="788" t="s">
        <v>404</v>
      </c>
      <c r="C125" s="788"/>
      <c r="D125" s="374" t="s">
        <v>41</v>
      </c>
      <c r="E125" s="375" t="e">
        <f>H125+K125+N125+Q125+T125+W125+Z125+AC125+AF125+AI125+AL125+#REF!</f>
        <v>#REF!</v>
      </c>
      <c r="F125" s="375" t="e">
        <f>I125+L125+O125+R125+U125+-X125+AA125+AD125+AG125+AJ125+AM125+#REF!</f>
        <v>#REF!</v>
      </c>
      <c r="G125" s="376" t="e">
        <f t="shared" si="378"/>
        <v>#REF!</v>
      </c>
      <c r="H125" s="375">
        <f>H126+H127+H128+H129+H130+H131</f>
        <v>0</v>
      </c>
      <c r="I125" s="375">
        <f>I126+I127+I128+I129+I130+I131</f>
        <v>0</v>
      </c>
      <c r="J125" s="377" t="e">
        <f t="shared" ref="J125:J131" si="379">I125/H125*100</f>
        <v>#DIV/0!</v>
      </c>
      <c r="K125" s="375">
        <f>K126+K127+K128+K129+K130+K131</f>
        <v>0</v>
      </c>
      <c r="L125" s="375">
        <f>L126+L127+L128+L129+L130+L131</f>
        <v>0</v>
      </c>
      <c r="M125" s="377" t="e">
        <f>L125/K125*100</f>
        <v>#DIV/0!</v>
      </c>
      <c r="N125" s="375">
        <f>N126+N127+N128+N129+N130+N131</f>
        <v>0</v>
      </c>
      <c r="O125" s="375">
        <f>O126+O127+O128+O129+O130+O131</f>
        <v>0</v>
      </c>
      <c r="P125" s="377" t="e">
        <f>O125/N125*100</f>
        <v>#DIV/0!</v>
      </c>
      <c r="Q125" s="375">
        <f>Q126+Q127+Q128+Q129+Q130+Q131</f>
        <v>0</v>
      </c>
      <c r="R125" s="375">
        <f>R126+R127+R128+R129+R130+R131</f>
        <v>0</v>
      </c>
      <c r="S125" s="377" t="e">
        <f>R125/Q125*100</f>
        <v>#DIV/0!</v>
      </c>
      <c r="T125" s="375">
        <f>T126+T127+T128+T129+T130+T131</f>
        <v>0</v>
      </c>
      <c r="U125" s="375">
        <f>U126+U127+U128+U129+U130+U131</f>
        <v>0</v>
      </c>
      <c r="V125" s="377" t="e">
        <f>U125/T125*100</f>
        <v>#DIV/0!</v>
      </c>
      <c r="W125" s="375">
        <f>W126+W127+W128+W129+W130+W131</f>
        <v>0</v>
      </c>
      <c r="X125" s="375">
        <f>X126+X127+X128+X129+X130+X131</f>
        <v>0</v>
      </c>
      <c r="Y125" s="377" t="e">
        <f>X125/W125*100</f>
        <v>#DIV/0!</v>
      </c>
      <c r="Z125" s="375">
        <f t="shared" ref="Z125:AA125" si="380">Z126+Z127+Z128+Z129+Z130+Z131</f>
        <v>0</v>
      </c>
      <c r="AA125" s="375">
        <f t="shared" si="380"/>
        <v>0</v>
      </c>
      <c r="AB125" s="377" t="e">
        <f t="shared" ref="AB125:AB131" si="381">AA125/Z125*100</f>
        <v>#DIV/0!</v>
      </c>
      <c r="AC125" s="375">
        <f t="shared" ref="AC125:AD125" si="382">AC126+AC127+AC128+AC129+AC130+AC131</f>
        <v>0</v>
      </c>
      <c r="AD125" s="375">
        <f t="shared" si="382"/>
        <v>0</v>
      </c>
      <c r="AE125" s="377" t="e">
        <f t="shared" ref="AE125:AE131" si="383">AD125/AC125*100</f>
        <v>#DIV/0!</v>
      </c>
      <c r="AF125" s="375">
        <f t="shared" ref="AF125:AG125" si="384">AF126+AF127+AF128+AF129+AF130+AF131</f>
        <v>0</v>
      </c>
      <c r="AG125" s="375">
        <f t="shared" si="384"/>
        <v>0</v>
      </c>
      <c r="AH125" s="377" t="e">
        <f t="shared" ref="AH125:AH131" si="385">AG125/AF125*100</f>
        <v>#DIV/0!</v>
      </c>
      <c r="AI125" s="375">
        <f t="shared" ref="AI125:AJ125" si="386">AI126+AI127+AI128+AI129+AI130+AI131</f>
        <v>0</v>
      </c>
      <c r="AJ125" s="375">
        <f t="shared" si="386"/>
        <v>0</v>
      </c>
      <c r="AK125" s="376" t="e">
        <f t="shared" ref="AK125:AK134" si="387">AJ125/AI125</f>
        <v>#DIV/0!</v>
      </c>
      <c r="AL125" s="375">
        <f t="shared" ref="AL125:AM125" si="388">AL126+AL127+AL128+AL129+AL130+AL131</f>
        <v>0</v>
      </c>
      <c r="AM125" s="375">
        <f t="shared" si="388"/>
        <v>0</v>
      </c>
      <c r="AN125" s="376" t="e">
        <f t="shared" ref="AN125" si="389">AM125/AL125</f>
        <v>#DIV/0!</v>
      </c>
      <c r="AO125" s="375">
        <f>AO126+AO127+AO128+AO129+AO130+AO131</f>
        <v>0</v>
      </c>
      <c r="AP125" s="375">
        <f>AP126+AP127+AP128+AP129+AP130+AP131</f>
        <v>0</v>
      </c>
      <c r="AQ125" s="377" t="e">
        <f>AP125/AO125*100</f>
        <v>#DIV/0!</v>
      </c>
      <c r="AR125" s="378"/>
    </row>
    <row r="126" spans="1:44" s="285" customFormat="1" ht="54" hidden="1" customHeight="1">
      <c r="A126" s="795"/>
      <c r="B126" s="784"/>
      <c r="C126" s="784"/>
      <c r="D126" s="379" t="s">
        <v>37</v>
      </c>
      <c r="E126" s="365" t="e">
        <f>H126+K126+N126+Q126+T126+W126+Z126+AC126+AF126+AI126+AL126+#REF!</f>
        <v>#REF!</v>
      </c>
      <c r="F126" s="365" t="e">
        <f>I126+L126+O126+R126+U126+-X126+AA126+AD126+AG126+AJ126+AM126+#REF!</f>
        <v>#REF!</v>
      </c>
      <c r="G126" s="367" t="e">
        <f t="shared" si="378"/>
        <v>#REF!</v>
      </c>
      <c r="H126" s="365"/>
      <c r="I126" s="365"/>
      <c r="J126" s="366" t="e">
        <f t="shared" si="379"/>
        <v>#DIV/0!</v>
      </c>
      <c r="K126" s="365"/>
      <c r="L126" s="365"/>
      <c r="M126" s="366" t="e">
        <f t="shared" ref="M126:M131" si="390">L126/K126*100</f>
        <v>#DIV/0!</v>
      </c>
      <c r="N126" s="365"/>
      <c r="O126" s="365"/>
      <c r="P126" s="366" t="e">
        <f t="shared" ref="P126:P131" si="391">O126/N126*100</f>
        <v>#DIV/0!</v>
      </c>
      <c r="Q126" s="365"/>
      <c r="R126" s="365"/>
      <c r="S126" s="366" t="e">
        <f t="shared" ref="S126:S131" si="392">R126/Q126*100</f>
        <v>#DIV/0!</v>
      </c>
      <c r="T126" s="365"/>
      <c r="U126" s="365"/>
      <c r="V126" s="366" t="e">
        <f t="shared" ref="V126:V131" si="393">U126/T126*100</f>
        <v>#DIV/0!</v>
      </c>
      <c r="W126" s="365"/>
      <c r="X126" s="365"/>
      <c r="Y126" s="366" t="e">
        <f t="shared" ref="Y126:Y131" si="394">X126/W126*100</f>
        <v>#DIV/0!</v>
      </c>
      <c r="Z126" s="365"/>
      <c r="AA126" s="365"/>
      <c r="AB126" s="366" t="e">
        <f t="shared" si="381"/>
        <v>#DIV/0!</v>
      </c>
      <c r="AC126" s="365"/>
      <c r="AD126" s="365"/>
      <c r="AE126" s="366" t="e">
        <f t="shared" si="383"/>
        <v>#DIV/0!</v>
      </c>
      <c r="AF126" s="365"/>
      <c r="AG126" s="365"/>
      <c r="AH126" s="366" t="e">
        <f t="shared" si="385"/>
        <v>#DIV/0!</v>
      </c>
      <c r="AI126" s="365"/>
      <c r="AJ126" s="365"/>
      <c r="AK126" s="367" t="e">
        <f t="shared" si="387"/>
        <v>#DIV/0!</v>
      </c>
      <c r="AL126" s="365"/>
      <c r="AM126" s="365"/>
      <c r="AN126" s="366" t="e">
        <f t="shared" ref="AN126:AN131" si="395">AM126/AL126*100</f>
        <v>#DIV/0!</v>
      </c>
      <c r="AO126" s="365"/>
      <c r="AP126" s="365"/>
      <c r="AQ126" s="366" t="e">
        <f t="shared" ref="AQ126:AQ131" si="396">AP126/AO126*100</f>
        <v>#DIV/0!</v>
      </c>
      <c r="AR126" s="358"/>
    </row>
    <row r="127" spans="1:44" s="285" customFormat="1" ht="54" hidden="1" customHeight="1">
      <c r="A127" s="795"/>
      <c r="B127" s="784"/>
      <c r="C127" s="784"/>
      <c r="D127" s="380" t="s">
        <v>2</v>
      </c>
      <c r="E127" s="365" t="e">
        <f>H127+K127+N127+Q127+T127+W127+Z127+AC127+AF127+AI127+AL127+#REF!</f>
        <v>#REF!</v>
      </c>
      <c r="F127" s="365" t="e">
        <f>I127+L127+O127+R127+U127+-X127+AA127+AD127+AG127+AJ127+AM127+#REF!</f>
        <v>#REF!</v>
      </c>
      <c r="G127" s="364" t="e">
        <f t="shared" si="378"/>
        <v>#REF!</v>
      </c>
      <c r="H127" s="365"/>
      <c r="I127" s="365"/>
      <c r="J127" s="366" t="e">
        <f t="shared" si="379"/>
        <v>#DIV/0!</v>
      </c>
      <c r="K127" s="365"/>
      <c r="L127" s="365"/>
      <c r="M127" s="366" t="e">
        <f t="shared" si="390"/>
        <v>#DIV/0!</v>
      </c>
      <c r="N127" s="365"/>
      <c r="O127" s="365"/>
      <c r="P127" s="366" t="e">
        <f t="shared" si="391"/>
        <v>#DIV/0!</v>
      </c>
      <c r="Q127" s="365"/>
      <c r="R127" s="365"/>
      <c r="S127" s="366" t="e">
        <f t="shared" si="392"/>
        <v>#DIV/0!</v>
      </c>
      <c r="T127" s="365"/>
      <c r="U127" s="365"/>
      <c r="V127" s="366" t="e">
        <f t="shared" si="393"/>
        <v>#DIV/0!</v>
      </c>
      <c r="W127" s="365"/>
      <c r="X127" s="365"/>
      <c r="Y127" s="366" t="e">
        <f t="shared" si="394"/>
        <v>#DIV/0!</v>
      </c>
      <c r="Z127" s="365"/>
      <c r="AA127" s="365"/>
      <c r="AB127" s="366" t="e">
        <f t="shared" si="381"/>
        <v>#DIV/0!</v>
      </c>
      <c r="AC127" s="365"/>
      <c r="AD127" s="365"/>
      <c r="AE127" s="366" t="e">
        <f t="shared" si="383"/>
        <v>#DIV/0!</v>
      </c>
      <c r="AF127" s="365"/>
      <c r="AG127" s="365"/>
      <c r="AH127" s="366" t="e">
        <f t="shared" si="385"/>
        <v>#DIV/0!</v>
      </c>
      <c r="AI127" s="365">
        <v>0</v>
      </c>
      <c r="AJ127" s="365">
        <v>0</v>
      </c>
      <c r="AK127" s="364" t="e">
        <f t="shared" si="387"/>
        <v>#DIV/0!</v>
      </c>
      <c r="AL127" s="365">
        <v>0</v>
      </c>
      <c r="AM127" s="365">
        <v>0</v>
      </c>
      <c r="AN127" s="364" t="e">
        <f t="shared" ref="AN127" si="397">AM127/AL127</f>
        <v>#DIV/0!</v>
      </c>
      <c r="AO127" s="365"/>
      <c r="AP127" s="365"/>
      <c r="AQ127" s="366" t="e">
        <f t="shared" si="396"/>
        <v>#DIV/0!</v>
      </c>
      <c r="AR127" s="358"/>
    </row>
    <row r="128" spans="1:44" s="285" customFormat="1" ht="54" hidden="1" customHeight="1">
      <c r="A128" s="795"/>
      <c r="B128" s="784"/>
      <c r="C128" s="784"/>
      <c r="D128" s="380" t="s">
        <v>284</v>
      </c>
      <c r="E128" s="365" t="e">
        <f>H128+K128+N128+Q128+T128+W128+Z128+AC128+AF128+AI128+AL128+#REF!</f>
        <v>#REF!</v>
      </c>
      <c r="F128" s="365" t="e">
        <f>I128+L128+O128+R128+U128+-X128+AA128+AD128+AG128+AJ128+AM128+#REF!</f>
        <v>#REF!</v>
      </c>
      <c r="G128" s="367" t="e">
        <f t="shared" si="378"/>
        <v>#REF!</v>
      </c>
      <c r="H128" s="365"/>
      <c r="I128" s="365"/>
      <c r="J128" s="366" t="e">
        <f t="shared" si="379"/>
        <v>#DIV/0!</v>
      </c>
      <c r="K128" s="365"/>
      <c r="L128" s="365"/>
      <c r="M128" s="366" t="e">
        <f t="shared" si="390"/>
        <v>#DIV/0!</v>
      </c>
      <c r="N128" s="365"/>
      <c r="O128" s="365"/>
      <c r="P128" s="366" t="e">
        <f t="shared" si="391"/>
        <v>#DIV/0!</v>
      </c>
      <c r="Q128" s="365"/>
      <c r="R128" s="365"/>
      <c r="S128" s="366" t="e">
        <f t="shared" si="392"/>
        <v>#DIV/0!</v>
      </c>
      <c r="T128" s="365"/>
      <c r="U128" s="365"/>
      <c r="V128" s="366" t="e">
        <f t="shared" si="393"/>
        <v>#DIV/0!</v>
      </c>
      <c r="W128" s="365"/>
      <c r="X128" s="365"/>
      <c r="Y128" s="366" t="e">
        <f t="shared" si="394"/>
        <v>#DIV/0!</v>
      </c>
      <c r="Z128" s="365"/>
      <c r="AA128" s="365"/>
      <c r="AB128" s="366" t="e">
        <f t="shared" si="381"/>
        <v>#DIV/0!</v>
      </c>
      <c r="AC128" s="365"/>
      <c r="AD128" s="365"/>
      <c r="AE128" s="366" t="e">
        <f t="shared" si="383"/>
        <v>#DIV/0!</v>
      </c>
      <c r="AF128" s="365"/>
      <c r="AG128" s="365"/>
      <c r="AH128" s="366" t="e">
        <f t="shared" si="385"/>
        <v>#DIV/0!</v>
      </c>
      <c r="AI128" s="365"/>
      <c r="AJ128" s="365"/>
      <c r="AK128" s="367" t="e">
        <f t="shared" si="387"/>
        <v>#DIV/0!</v>
      </c>
      <c r="AL128" s="365"/>
      <c r="AM128" s="365"/>
      <c r="AN128" s="366" t="e">
        <f t="shared" si="395"/>
        <v>#DIV/0!</v>
      </c>
      <c r="AO128" s="365"/>
      <c r="AP128" s="365"/>
      <c r="AQ128" s="366" t="e">
        <f t="shared" si="396"/>
        <v>#DIV/0!</v>
      </c>
      <c r="AR128" s="358"/>
    </row>
    <row r="129" spans="1:44" s="285" customFormat="1" ht="54" hidden="1" customHeight="1">
      <c r="A129" s="795"/>
      <c r="B129" s="784"/>
      <c r="C129" s="784"/>
      <c r="D129" s="380" t="s">
        <v>292</v>
      </c>
      <c r="E129" s="365" t="e">
        <f>H129+K129+N129+Q129+T129+W129+Z129+AC129+AF129+AI129+AL129+#REF!</f>
        <v>#REF!</v>
      </c>
      <c r="F129" s="365" t="e">
        <f>I129+L129+O129+R129+U129+-X129+AA129+AD129+AG129+AJ129+AM129+#REF!</f>
        <v>#REF!</v>
      </c>
      <c r="G129" s="367" t="e">
        <f t="shared" si="378"/>
        <v>#REF!</v>
      </c>
      <c r="H129" s="365"/>
      <c r="I129" s="365"/>
      <c r="J129" s="366" t="e">
        <f t="shared" si="379"/>
        <v>#DIV/0!</v>
      </c>
      <c r="K129" s="365"/>
      <c r="L129" s="365"/>
      <c r="M129" s="366" t="e">
        <f t="shared" si="390"/>
        <v>#DIV/0!</v>
      </c>
      <c r="N129" s="365"/>
      <c r="O129" s="365"/>
      <c r="P129" s="366" t="e">
        <f t="shared" si="391"/>
        <v>#DIV/0!</v>
      </c>
      <c r="Q129" s="365"/>
      <c r="R129" s="365"/>
      <c r="S129" s="366" t="e">
        <f t="shared" si="392"/>
        <v>#DIV/0!</v>
      </c>
      <c r="T129" s="365"/>
      <c r="U129" s="365"/>
      <c r="V129" s="366" t="e">
        <f t="shared" si="393"/>
        <v>#DIV/0!</v>
      </c>
      <c r="W129" s="365"/>
      <c r="X129" s="365"/>
      <c r="Y129" s="366" t="e">
        <f t="shared" si="394"/>
        <v>#DIV/0!</v>
      </c>
      <c r="Z129" s="365"/>
      <c r="AA129" s="365"/>
      <c r="AB129" s="366" t="e">
        <f t="shared" si="381"/>
        <v>#DIV/0!</v>
      </c>
      <c r="AC129" s="365"/>
      <c r="AD129" s="365"/>
      <c r="AE129" s="366" t="e">
        <f t="shared" si="383"/>
        <v>#DIV/0!</v>
      </c>
      <c r="AF129" s="365"/>
      <c r="AG129" s="365"/>
      <c r="AH129" s="366" t="e">
        <f t="shared" si="385"/>
        <v>#DIV/0!</v>
      </c>
      <c r="AI129" s="365"/>
      <c r="AJ129" s="365"/>
      <c r="AK129" s="367" t="e">
        <f t="shared" si="387"/>
        <v>#DIV/0!</v>
      </c>
      <c r="AL129" s="365"/>
      <c r="AM129" s="365"/>
      <c r="AN129" s="366" t="e">
        <f t="shared" si="395"/>
        <v>#DIV/0!</v>
      </c>
      <c r="AO129" s="365"/>
      <c r="AP129" s="365"/>
      <c r="AQ129" s="366" t="e">
        <f t="shared" si="396"/>
        <v>#DIV/0!</v>
      </c>
      <c r="AR129" s="358"/>
    </row>
    <row r="130" spans="1:44" s="285" customFormat="1" ht="54" hidden="1" customHeight="1">
      <c r="A130" s="795"/>
      <c r="B130" s="784"/>
      <c r="C130" s="784"/>
      <c r="D130" s="380" t="s">
        <v>285</v>
      </c>
      <c r="E130" s="365" t="e">
        <f>H130+K130+N130+Q130+T130+W130+Z130+AC130+AF130+AI130+AL130+#REF!</f>
        <v>#REF!</v>
      </c>
      <c r="F130" s="365" t="e">
        <f>I130+L130+O130+R130+U130+-X130+AA130+AD130+AG130+AJ130+AM130+#REF!</f>
        <v>#REF!</v>
      </c>
      <c r="G130" s="367" t="e">
        <f t="shared" si="378"/>
        <v>#REF!</v>
      </c>
      <c r="H130" s="365"/>
      <c r="I130" s="365"/>
      <c r="J130" s="366" t="e">
        <f t="shared" si="379"/>
        <v>#DIV/0!</v>
      </c>
      <c r="K130" s="365"/>
      <c r="L130" s="365"/>
      <c r="M130" s="366" t="e">
        <f t="shared" si="390"/>
        <v>#DIV/0!</v>
      </c>
      <c r="N130" s="365"/>
      <c r="O130" s="365"/>
      <c r="P130" s="366" t="e">
        <f t="shared" si="391"/>
        <v>#DIV/0!</v>
      </c>
      <c r="Q130" s="365"/>
      <c r="R130" s="365"/>
      <c r="S130" s="366" t="e">
        <f t="shared" si="392"/>
        <v>#DIV/0!</v>
      </c>
      <c r="T130" s="365"/>
      <c r="U130" s="365"/>
      <c r="V130" s="366" t="e">
        <f t="shared" si="393"/>
        <v>#DIV/0!</v>
      </c>
      <c r="W130" s="365"/>
      <c r="X130" s="365"/>
      <c r="Y130" s="366" t="e">
        <f t="shared" si="394"/>
        <v>#DIV/0!</v>
      </c>
      <c r="Z130" s="365"/>
      <c r="AA130" s="365"/>
      <c r="AB130" s="366" t="e">
        <f t="shared" si="381"/>
        <v>#DIV/0!</v>
      </c>
      <c r="AC130" s="365"/>
      <c r="AD130" s="365"/>
      <c r="AE130" s="366" t="e">
        <f t="shared" si="383"/>
        <v>#DIV/0!</v>
      </c>
      <c r="AF130" s="365"/>
      <c r="AG130" s="365"/>
      <c r="AH130" s="366" t="e">
        <f t="shared" si="385"/>
        <v>#DIV/0!</v>
      </c>
      <c r="AI130" s="365"/>
      <c r="AJ130" s="365"/>
      <c r="AK130" s="367" t="e">
        <f t="shared" si="387"/>
        <v>#DIV/0!</v>
      </c>
      <c r="AL130" s="365"/>
      <c r="AM130" s="365"/>
      <c r="AN130" s="366" t="e">
        <f t="shared" si="395"/>
        <v>#DIV/0!</v>
      </c>
      <c r="AO130" s="365"/>
      <c r="AP130" s="365"/>
      <c r="AQ130" s="366" t="e">
        <f t="shared" si="396"/>
        <v>#DIV/0!</v>
      </c>
      <c r="AR130" s="358"/>
    </row>
    <row r="131" spans="1:44" s="285" customFormat="1" ht="54" hidden="1" customHeight="1" thickBot="1">
      <c r="A131" s="796"/>
      <c r="B131" s="789"/>
      <c r="C131" s="789"/>
      <c r="D131" s="381" t="s">
        <v>43</v>
      </c>
      <c r="E131" s="382" t="e">
        <f>H131+K131+N131+Q131+T131+W131+Z131+AC131+AF131+AI131+AL131+#REF!</f>
        <v>#REF!</v>
      </c>
      <c r="F131" s="382" t="e">
        <f>I131+L131+O131+R131+U131+-X131+AA131+AD131+AG131+AJ131+AM131+#REF!</f>
        <v>#REF!</v>
      </c>
      <c r="G131" s="383" t="e">
        <f t="shared" si="378"/>
        <v>#REF!</v>
      </c>
      <c r="H131" s="382"/>
      <c r="I131" s="382"/>
      <c r="J131" s="384" t="e">
        <f t="shared" si="379"/>
        <v>#DIV/0!</v>
      </c>
      <c r="K131" s="382"/>
      <c r="L131" s="382"/>
      <c r="M131" s="384" t="e">
        <f t="shared" si="390"/>
        <v>#DIV/0!</v>
      </c>
      <c r="N131" s="382"/>
      <c r="O131" s="382"/>
      <c r="P131" s="384" t="e">
        <f t="shared" si="391"/>
        <v>#DIV/0!</v>
      </c>
      <c r="Q131" s="382"/>
      <c r="R131" s="382"/>
      <c r="S131" s="384" t="e">
        <f t="shared" si="392"/>
        <v>#DIV/0!</v>
      </c>
      <c r="T131" s="382"/>
      <c r="U131" s="382"/>
      <c r="V131" s="384" t="e">
        <f t="shared" si="393"/>
        <v>#DIV/0!</v>
      </c>
      <c r="W131" s="382"/>
      <c r="X131" s="382"/>
      <c r="Y131" s="384" t="e">
        <f t="shared" si="394"/>
        <v>#DIV/0!</v>
      </c>
      <c r="Z131" s="382"/>
      <c r="AA131" s="382"/>
      <c r="AB131" s="384" t="e">
        <f t="shared" si="381"/>
        <v>#DIV/0!</v>
      </c>
      <c r="AC131" s="382"/>
      <c r="AD131" s="382"/>
      <c r="AE131" s="384" t="e">
        <f t="shared" si="383"/>
        <v>#DIV/0!</v>
      </c>
      <c r="AF131" s="382"/>
      <c r="AG131" s="382"/>
      <c r="AH131" s="384" t="e">
        <f t="shared" si="385"/>
        <v>#DIV/0!</v>
      </c>
      <c r="AI131" s="382"/>
      <c r="AJ131" s="382"/>
      <c r="AK131" s="383" t="e">
        <f t="shared" si="387"/>
        <v>#DIV/0!</v>
      </c>
      <c r="AL131" s="382"/>
      <c r="AM131" s="382"/>
      <c r="AN131" s="384" t="e">
        <f t="shared" si="395"/>
        <v>#DIV/0!</v>
      </c>
      <c r="AO131" s="382"/>
      <c r="AP131" s="382"/>
      <c r="AQ131" s="384" t="e">
        <f t="shared" si="396"/>
        <v>#DIV/0!</v>
      </c>
      <c r="AR131" s="385"/>
    </row>
    <row r="132" spans="1:44" s="285" customFormat="1" ht="147" customHeight="1">
      <c r="A132" s="711" t="s">
        <v>307</v>
      </c>
      <c r="B132" s="763" t="s">
        <v>435</v>
      </c>
      <c r="C132" s="763"/>
      <c r="D132" s="280" t="s">
        <v>41</v>
      </c>
      <c r="E132" s="200">
        <f>H132+K132+N132+Q132+T132+W132+Z132+AC132+AF132+AI132+AL132+AO132</f>
        <v>1920.8</v>
      </c>
      <c r="F132" s="200">
        <f>I132+L132+O132+R132+U132+X132+AA132+AD132+AG132+AJ132+AM132+AP132</f>
        <v>1624.4</v>
      </c>
      <c r="G132" s="202">
        <f>F132/E132</f>
        <v>0.84568929612661403</v>
      </c>
      <c r="H132" s="200">
        <f>H133+H134+H135+H136+H137+H138</f>
        <v>0</v>
      </c>
      <c r="I132" s="200">
        <f>I133+I134+I135+I136+I137+I138</f>
        <v>0</v>
      </c>
      <c r="J132" s="356"/>
      <c r="K132" s="200">
        <f>K133+K134+K135+K136+K137+K138</f>
        <v>235.1</v>
      </c>
      <c r="L132" s="200">
        <f>L133+L134+L135+L136+L137+L138</f>
        <v>235.1</v>
      </c>
      <c r="M132" s="202">
        <f>L132/K132</f>
        <v>1</v>
      </c>
      <c r="N132" s="200">
        <f>N133+N134+N135+N136+N137+N138</f>
        <v>405.1</v>
      </c>
      <c r="O132" s="200">
        <f>O133+O134+O135+O136+O137+O138</f>
        <v>405.1</v>
      </c>
      <c r="P132" s="201">
        <f>O132/N132</f>
        <v>1</v>
      </c>
      <c r="Q132" s="368">
        <f>Q133+Q134+Q135+Q136+Q137+Q138</f>
        <v>64.5</v>
      </c>
      <c r="R132" s="368">
        <f>R133+R134+R135+R136+R137+R138</f>
        <v>64.5</v>
      </c>
      <c r="S132" s="396">
        <f>R132/Q132</f>
        <v>1</v>
      </c>
      <c r="T132" s="200">
        <f>T133+T134+T135+T136+T137+T138</f>
        <v>99.3</v>
      </c>
      <c r="U132" s="200">
        <f>U133+U134+U135+U136+U137+U138</f>
        <v>99.3</v>
      </c>
      <c r="V132" s="201">
        <f>U132/T132</f>
        <v>1</v>
      </c>
      <c r="W132" s="200">
        <f>W133+W134+W135+W136+W137+W138</f>
        <v>144.4</v>
      </c>
      <c r="X132" s="200">
        <f>X133+X134+X135+X136+X137+X138</f>
        <v>144.4</v>
      </c>
      <c r="Y132" s="202">
        <f>X132/W132*1</f>
        <v>1</v>
      </c>
      <c r="Z132" s="200">
        <f t="shared" ref="Z132:AA132" si="398">Z133+Z134+Z135+Z136+Z137+Z138</f>
        <v>569.70000000000005</v>
      </c>
      <c r="AA132" s="200">
        <f t="shared" si="398"/>
        <v>192.6</v>
      </c>
      <c r="AB132" s="201">
        <v>0</v>
      </c>
      <c r="AC132" s="200">
        <f t="shared" ref="AC132:AD132" si="399">AC133+AC134+AC135+AC136+AC137+AC138</f>
        <v>78.3</v>
      </c>
      <c r="AD132" s="200">
        <f t="shared" si="399"/>
        <v>78.3</v>
      </c>
      <c r="AE132" s="201">
        <f t="shared" ref="AE132" si="400">AD132/AC132</f>
        <v>1</v>
      </c>
      <c r="AF132" s="200">
        <f t="shared" ref="AF132:AG132" si="401">AF133+AF134+AF135+AF136+AF137+AF138</f>
        <v>279.60000000000002</v>
      </c>
      <c r="AG132" s="200">
        <f t="shared" si="401"/>
        <v>279.60000000000002</v>
      </c>
      <c r="AH132" s="201">
        <f t="shared" ref="AH132:AH134" si="402">AG132/AF132</f>
        <v>1</v>
      </c>
      <c r="AI132" s="200">
        <f t="shared" ref="AI132:AJ132" si="403">AI133+AI134+AI135+AI136+AI137+AI138</f>
        <v>0</v>
      </c>
      <c r="AJ132" s="200">
        <f t="shared" si="403"/>
        <v>125.5</v>
      </c>
      <c r="AK132" s="201" t="e">
        <f t="shared" si="387"/>
        <v>#DIV/0!</v>
      </c>
      <c r="AL132" s="200">
        <f t="shared" ref="AL132:AM132" si="404">AL133+AL134+AL135+AL136+AL137+AL138</f>
        <v>0</v>
      </c>
      <c r="AM132" s="200">
        <f t="shared" si="404"/>
        <v>0</v>
      </c>
      <c r="AN132" s="201" t="e">
        <f t="shared" ref="AN132" si="405">AM132/AL132</f>
        <v>#DIV/0!</v>
      </c>
      <c r="AO132" s="200">
        <f>AO133+AO134+AO135+AO136+AO137+AO138</f>
        <v>44.8</v>
      </c>
      <c r="AP132" s="200">
        <f>AP133+AP134+AP135+AP136+AP137+AP138</f>
        <v>0</v>
      </c>
      <c r="AQ132" s="201">
        <f t="shared" ref="AQ132" si="406">AP132/AO132</f>
        <v>0</v>
      </c>
      <c r="AR132" s="357" t="s">
        <v>578</v>
      </c>
    </row>
    <row r="133" spans="1:44" s="285" customFormat="1" ht="111.75" customHeight="1">
      <c r="A133" s="712"/>
      <c r="B133" s="764"/>
      <c r="C133" s="764"/>
      <c r="D133" s="306" t="s">
        <v>37</v>
      </c>
      <c r="E133" s="365">
        <f>H133+K133+N133+Q133+T133+W133+Z133+AC133+AF133+AI133+AL133+AO133</f>
        <v>0</v>
      </c>
      <c r="F133" s="365">
        <f>I133+L133+O133+R133+U133+X133+AA133+AD133+AG133+AJ133+AM133+AP133</f>
        <v>0</v>
      </c>
      <c r="G133" s="367"/>
      <c r="H133" s="365"/>
      <c r="I133" s="365"/>
      <c r="J133" s="366"/>
      <c r="K133" s="365"/>
      <c r="L133" s="365"/>
      <c r="M133" s="366"/>
      <c r="N133" s="365"/>
      <c r="O133" s="365"/>
      <c r="P133" s="366"/>
      <c r="Q133" s="365"/>
      <c r="R133" s="365"/>
      <c r="S133" s="366"/>
      <c r="T133" s="365"/>
      <c r="U133" s="365"/>
      <c r="V133" s="366"/>
      <c r="W133" s="365"/>
      <c r="X133" s="365"/>
      <c r="Y133" s="366"/>
      <c r="Z133" s="365"/>
      <c r="AA133" s="365"/>
      <c r="AB133" s="366"/>
      <c r="AC133" s="365"/>
      <c r="AD133" s="365"/>
      <c r="AE133" s="366"/>
      <c r="AF133" s="365"/>
      <c r="AG133" s="365"/>
      <c r="AH133" s="366"/>
      <c r="AI133" s="365"/>
      <c r="AJ133" s="365"/>
      <c r="AK133" s="367"/>
      <c r="AL133" s="365"/>
      <c r="AM133" s="365"/>
      <c r="AN133" s="366"/>
      <c r="AO133" s="365"/>
      <c r="AP133" s="365"/>
      <c r="AQ133" s="366"/>
      <c r="AR133" s="358"/>
    </row>
    <row r="134" spans="1:44" s="285" customFormat="1" ht="289.5" customHeight="1">
      <c r="A134" s="712"/>
      <c r="B134" s="764"/>
      <c r="C134" s="764"/>
      <c r="D134" s="305" t="s">
        <v>2</v>
      </c>
      <c r="E134" s="307">
        <f t="shared" ref="E134:F138" si="407">H134+K134+N134+Q134+T134+W134+Z134+AC134+AF134+AI134+AL134+AO134</f>
        <v>1920.8</v>
      </c>
      <c r="F134" s="307">
        <f t="shared" si="407"/>
        <v>1624.4</v>
      </c>
      <c r="G134" s="201">
        <f t="shared" ref="G134" si="408">F134/E134</f>
        <v>0.84568929612661403</v>
      </c>
      <c r="H134" s="307"/>
      <c r="I134" s="307"/>
      <c r="J134" s="204"/>
      <c r="K134" s="307">
        <v>235.1</v>
      </c>
      <c r="L134" s="307">
        <v>235.1</v>
      </c>
      <c r="M134" s="201">
        <f>L134/K134</f>
        <v>1</v>
      </c>
      <c r="N134" s="307">
        <v>405.1</v>
      </c>
      <c r="O134" s="307">
        <v>405.1</v>
      </c>
      <c r="P134" s="201">
        <f>O134/N134</f>
        <v>1</v>
      </c>
      <c r="Q134" s="365">
        <v>64.5</v>
      </c>
      <c r="R134" s="365">
        <v>64.5</v>
      </c>
      <c r="S134" s="364">
        <f>R134/Q134</f>
        <v>1</v>
      </c>
      <c r="T134" s="307">
        <v>99.3</v>
      </c>
      <c r="U134" s="307">
        <v>99.3</v>
      </c>
      <c r="V134" s="201">
        <f>U134/T134</f>
        <v>1</v>
      </c>
      <c r="W134" s="307">
        <v>144.4</v>
      </c>
      <c r="X134" s="307">
        <v>144.4</v>
      </c>
      <c r="Y134" s="201">
        <f>X134/W134*1</f>
        <v>1</v>
      </c>
      <c r="Z134" s="307">
        <v>569.70000000000005</v>
      </c>
      <c r="AA134" s="307">
        <v>192.6</v>
      </c>
      <c r="AB134" s="201">
        <f t="shared" ref="AB134" si="409">AA134/Z134</f>
        <v>0.3380726698262243</v>
      </c>
      <c r="AC134" s="307">
        <v>78.3</v>
      </c>
      <c r="AD134" s="307">
        <v>78.3</v>
      </c>
      <c r="AE134" s="201">
        <f t="shared" ref="AE134" si="410">AD134/AC134</f>
        <v>1</v>
      </c>
      <c r="AF134" s="607">
        <v>279.60000000000002</v>
      </c>
      <c r="AG134" s="607">
        <v>279.60000000000002</v>
      </c>
      <c r="AH134" s="201">
        <f t="shared" si="402"/>
        <v>1</v>
      </c>
      <c r="AI134" s="307"/>
      <c r="AJ134" s="307">
        <v>125.5</v>
      </c>
      <c r="AK134" s="201" t="e">
        <f t="shared" si="387"/>
        <v>#DIV/0!</v>
      </c>
      <c r="AL134" s="307">
        <v>0</v>
      </c>
      <c r="AM134" s="307"/>
      <c r="AN134" s="201" t="e">
        <f t="shared" ref="AN134" si="411">AM134/AL134</f>
        <v>#DIV/0!</v>
      </c>
      <c r="AO134" s="307">
        <v>44.8</v>
      </c>
      <c r="AP134" s="307"/>
      <c r="AQ134" s="201">
        <f t="shared" ref="AQ134" si="412">AP134/AO134</f>
        <v>0</v>
      </c>
      <c r="AR134" s="358" t="s">
        <v>577</v>
      </c>
    </row>
    <row r="135" spans="1:44" s="285" customFormat="1" ht="78.75" customHeight="1">
      <c r="A135" s="712"/>
      <c r="B135" s="764"/>
      <c r="C135" s="764"/>
      <c r="D135" s="305" t="s">
        <v>284</v>
      </c>
      <c r="E135" s="365">
        <f t="shared" si="407"/>
        <v>0</v>
      </c>
      <c r="F135" s="365">
        <f t="shared" si="407"/>
        <v>0</v>
      </c>
      <c r="G135" s="364"/>
      <c r="H135" s="365"/>
      <c r="I135" s="365"/>
      <c r="J135" s="366"/>
      <c r="K135" s="365"/>
      <c r="L135" s="365"/>
      <c r="M135" s="366"/>
      <c r="N135" s="365"/>
      <c r="O135" s="365"/>
      <c r="P135" s="366"/>
      <c r="Q135" s="365"/>
      <c r="R135" s="365"/>
      <c r="S135" s="366"/>
      <c r="T135" s="365"/>
      <c r="U135" s="365"/>
      <c r="V135" s="366"/>
      <c r="W135" s="365"/>
      <c r="X135" s="365"/>
      <c r="Y135" s="366"/>
      <c r="Z135" s="365"/>
      <c r="AA135" s="365"/>
      <c r="AB135" s="366"/>
      <c r="AC135" s="365"/>
      <c r="AD135" s="365"/>
      <c r="AE135" s="366"/>
      <c r="AF135" s="365"/>
      <c r="AG135" s="365"/>
      <c r="AH135" s="366"/>
      <c r="AI135" s="365"/>
      <c r="AJ135" s="365"/>
      <c r="AK135" s="367"/>
      <c r="AL135" s="365"/>
      <c r="AM135" s="365"/>
      <c r="AN135" s="366"/>
      <c r="AO135" s="365"/>
      <c r="AP135" s="365"/>
      <c r="AQ135" s="366"/>
      <c r="AR135" s="358"/>
    </row>
    <row r="136" spans="1:44" s="285" customFormat="1" ht="377.25" customHeight="1">
      <c r="A136" s="712"/>
      <c r="B136" s="764"/>
      <c r="C136" s="764"/>
      <c r="D136" s="305" t="s">
        <v>292</v>
      </c>
      <c r="E136" s="375">
        <f t="shared" si="407"/>
        <v>0</v>
      </c>
      <c r="F136" s="375">
        <f t="shared" si="407"/>
        <v>0</v>
      </c>
      <c r="G136" s="364"/>
      <c r="H136" s="365"/>
      <c r="I136" s="365"/>
      <c r="J136" s="366"/>
      <c r="K136" s="365"/>
      <c r="L136" s="365"/>
      <c r="M136" s="366"/>
      <c r="N136" s="365"/>
      <c r="O136" s="365"/>
      <c r="P136" s="366"/>
      <c r="Q136" s="365"/>
      <c r="R136" s="365"/>
      <c r="S136" s="366"/>
      <c r="T136" s="365"/>
      <c r="U136" s="365"/>
      <c r="V136" s="366"/>
      <c r="W136" s="365"/>
      <c r="X136" s="365"/>
      <c r="Y136" s="366"/>
      <c r="Z136" s="365"/>
      <c r="AA136" s="365"/>
      <c r="AB136" s="366"/>
      <c r="AC136" s="365"/>
      <c r="AD136" s="365"/>
      <c r="AE136" s="366"/>
      <c r="AF136" s="365"/>
      <c r="AG136" s="365"/>
      <c r="AH136" s="366"/>
      <c r="AI136" s="365"/>
      <c r="AJ136" s="365"/>
      <c r="AK136" s="367"/>
      <c r="AL136" s="365"/>
      <c r="AM136" s="365"/>
      <c r="AN136" s="366"/>
      <c r="AO136" s="365"/>
      <c r="AP136" s="365"/>
      <c r="AQ136" s="366"/>
      <c r="AR136" s="358"/>
    </row>
    <row r="137" spans="1:44" s="285" customFormat="1" ht="114.75" customHeight="1">
      <c r="A137" s="712"/>
      <c r="B137" s="764"/>
      <c r="C137" s="764"/>
      <c r="D137" s="305" t="s">
        <v>285</v>
      </c>
      <c r="E137" s="365">
        <f t="shared" si="407"/>
        <v>0</v>
      </c>
      <c r="F137" s="365">
        <f t="shared" si="407"/>
        <v>0</v>
      </c>
      <c r="G137" s="364"/>
      <c r="H137" s="365"/>
      <c r="I137" s="365"/>
      <c r="J137" s="366"/>
      <c r="K137" s="365"/>
      <c r="L137" s="365"/>
      <c r="M137" s="366"/>
      <c r="N137" s="365"/>
      <c r="O137" s="365"/>
      <c r="P137" s="366"/>
      <c r="Q137" s="365"/>
      <c r="R137" s="365"/>
      <c r="S137" s="366"/>
      <c r="T137" s="365"/>
      <c r="U137" s="365"/>
      <c r="V137" s="366"/>
      <c r="W137" s="365"/>
      <c r="X137" s="365"/>
      <c r="Y137" s="366"/>
      <c r="Z137" s="365"/>
      <c r="AA137" s="365"/>
      <c r="AB137" s="366"/>
      <c r="AC137" s="365"/>
      <c r="AD137" s="365"/>
      <c r="AE137" s="366"/>
      <c r="AF137" s="365"/>
      <c r="AG137" s="365"/>
      <c r="AH137" s="366"/>
      <c r="AI137" s="365"/>
      <c r="AJ137" s="365"/>
      <c r="AK137" s="367"/>
      <c r="AL137" s="365"/>
      <c r="AM137" s="365"/>
      <c r="AN137" s="366"/>
      <c r="AO137" s="365"/>
      <c r="AP137" s="365"/>
      <c r="AQ137" s="366"/>
      <c r="AR137" s="358"/>
    </row>
    <row r="138" spans="1:44" s="285" customFormat="1" ht="114.75" customHeight="1" thickBot="1">
      <c r="A138" s="713"/>
      <c r="B138" s="765"/>
      <c r="C138" s="765"/>
      <c r="D138" s="282" t="s">
        <v>43</v>
      </c>
      <c r="E138" s="369">
        <f t="shared" si="407"/>
        <v>0</v>
      </c>
      <c r="F138" s="369">
        <f t="shared" si="407"/>
        <v>0</v>
      </c>
      <c r="G138" s="370"/>
      <c r="H138" s="369"/>
      <c r="I138" s="369"/>
      <c r="J138" s="371"/>
      <c r="K138" s="369"/>
      <c r="L138" s="369"/>
      <c r="M138" s="371"/>
      <c r="N138" s="369"/>
      <c r="O138" s="369"/>
      <c r="P138" s="371"/>
      <c r="Q138" s="369"/>
      <c r="R138" s="369"/>
      <c r="S138" s="371"/>
      <c r="T138" s="369"/>
      <c r="U138" s="369"/>
      <c r="V138" s="371"/>
      <c r="W138" s="369"/>
      <c r="X138" s="369"/>
      <c r="Y138" s="371"/>
      <c r="Z138" s="369"/>
      <c r="AA138" s="369"/>
      <c r="AB138" s="371"/>
      <c r="AC138" s="369"/>
      <c r="AD138" s="369"/>
      <c r="AE138" s="371"/>
      <c r="AF138" s="369"/>
      <c r="AG138" s="369"/>
      <c r="AH138" s="371"/>
      <c r="AI138" s="369"/>
      <c r="AJ138" s="369"/>
      <c r="AK138" s="372"/>
      <c r="AL138" s="369"/>
      <c r="AM138" s="369"/>
      <c r="AN138" s="371"/>
      <c r="AO138" s="369"/>
      <c r="AP138" s="369"/>
      <c r="AQ138" s="371"/>
      <c r="AR138" s="373"/>
    </row>
    <row r="139" spans="1:44" s="285" customFormat="1" ht="146.25" customHeight="1">
      <c r="A139" s="711" t="s">
        <v>308</v>
      </c>
      <c r="B139" s="790" t="s">
        <v>343</v>
      </c>
      <c r="C139" s="763"/>
      <c r="D139" s="386" t="s">
        <v>41</v>
      </c>
      <c r="E139" s="387">
        <f>H139+K139+N139+Q139+T139+W139+Z139+AC139+AF139+AI139+AL139+AO139</f>
        <v>8886.6</v>
      </c>
      <c r="F139" s="387">
        <f>I139+L139+O139+R139+U139+X139+AA139+AD139+AG139+AJ139+AM139+AP139</f>
        <v>6827.2000000000007</v>
      </c>
      <c r="G139" s="529">
        <f>F139/E139</f>
        <v>0.76825782639029561</v>
      </c>
      <c r="H139" s="387">
        <f>H140+H141+H142+H143+H144+H145</f>
        <v>0</v>
      </c>
      <c r="I139" s="387">
        <f>I140+I141+I142+I143+I144+I145</f>
        <v>0</v>
      </c>
      <c r="J139" s="388"/>
      <c r="K139" s="387">
        <f>K140+K141+K142+K143+K144+K145</f>
        <v>1925.1</v>
      </c>
      <c r="L139" s="387">
        <f>L140+L141+L142+L143+L144+L145</f>
        <v>1925.1</v>
      </c>
      <c r="M139" s="388"/>
      <c r="N139" s="387">
        <f>N140+N141+N142+N143+N144+N145</f>
        <v>0</v>
      </c>
      <c r="O139" s="387">
        <f>O140+O141+O142+O143+O144+O145</f>
        <v>0</v>
      </c>
      <c r="P139" s="388"/>
      <c r="Q139" s="368">
        <f>Q140+Q141+Q142+Q143+Q144+Q145</f>
        <v>0</v>
      </c>
      <c r="R139" s="368">
        <f>R140+R141+R142+R143+R144+R145</f>
        <v>0</v>
      </c>
      <c r="S139" s="395"/>
      <c r="T139" s="387">
        <f>T140+T141+T142+T143+T144+T145</f>
        <v>2300</v>
      </c>
      <c r="U139" s="387">
        <f>U140+U141+U142+U143+U144+U145</f>
        <v>2300</v>
      </c>
      <c r="V139" s="389">
        <f>U139/T139</f>
        <v>1</v>
      </c>
      <c r="W139" s="387">
        <f>W140+W141+W142+W143+W144+W145</f>
        <v>0</v>
      </c>
      <c r="X139" s="387">
        <f>X140+X141+X142+X143+X144+X145</f>
        <v>0</v>
      </c>
      <c r="Y139" s="388"/>
      <c r="Z139" s="387">
        <f t="shared" ref="Z139:AA139" si="413">Z140+Z141+Z142+Z143+Z144+Z145</f>
        <v>0</v>
      </c>
      <c r="AA139" s="387">
        <f t="shared" si="413"/>
        <v>0</v>
      </c>
      <c r="AB139" s="388"/>
      <c r="AC139" s="387">
        <f t="shared" ref="AC139:AD139" si="414">AC140+AC141+AC142+AC143+AC144+AC145</f>
        <v>0</v>
      </c>
      <c r="AD139" s="387">
        <f t="shared" si="414"/>
        <v>0</v>
      </c>
      <c r="AE139" s="388"/>
      <c r="AF139" s="368">
        <f t="shared" ref="AF139:AI139" si="415">AF140+AF141+AF142+AF143+AF144+AF145</f>
        <v>2602.1</v>
      </c>
      <c r="AG139" s="368">
        <f t="shared" si="415"/>
        <v>2602.1</v>
      </c>
      <c r="AH139" s="201"/>
      <c r="AI139" s="599">
        <f t="shared" si="415"/>
        <v>2059.4</v>
      </c>
      <c r="AJ139" s="387">
        <f t="shared" ref="AJ139" si="416">AJ140+AJ141+AJ142+AJ143+AJ144+AJ145</f>
        <v>0</v>
      </c>
      <c r="AK139" s="390"/>
      <c r="AL139" s="387">
        <f t="shared" ref="AL139:AM139" si="417">AL140+AL141+AL142+AL143+AL144+AL145</f>
        <v>0</v>
      </c>
      <c r="AM139" s="387">
        <f t="shared" si="417"/>
        <v>0</v>
      </c>
      <c r="AN139" s="390"/>
      <c r="AO139" s="387">
        <f>AO140+AO141+AO142+AO143+AO144+AO145</f>
        <v>0</v>
      </c>
      <c r="AP139" s="387">
        <f>AP140+AP141+AP142+AP143+AP144+AP145</f>
        <v>0</v>
      </c>
      <c r="AQ139" s="388"/>
      <c r="AR139" s="516" t="s">
        <v>535</v>
      </c>
    </row>
    <row r="140" spans="1:44" s="285" customFormat="1" ht="114.75" customHeight="1" thickBot="1">
      <c r="A140" s="712"/>
      <c r="B140" s="791"/>
      <c r="C140" s="764"/>
      <c r="D140" s="223" t="s">
        <v>37</v>
      </c>
      <c r="E140" s="391">
        <f>H140+K140+N140+Q140+T140+W140+Z140+AC140+AF140+AI140+AL140+AO140</f>
        <v>0</v>
      </c>
      <c r="F140" s="391">
        <f>I140+L140+O140+R140+U140+X140+AA140+AD140+AG140+AJ140+AM140+AP140</f>
        <v>0</v>
      </c>
      <c r="G140" s="393"/>
      <c r="H140" s="391"/>
      <c r="I140" s="391"/>
      <c r="J140" s="392"/>
      <c r="K140" s="391"/>
      <c r="L140" s="391"/>
      <c r="M140" s="392"/>
      <c r="N140" s="391"/>
      <c r="O140" s="391"/>
      <c r="P140" s="392"/>
      <c r="Q140" s="365"/>
      <c r="R140" s="365"/>
      <c r="S140" s="366"/>
      <c r="T140" s="391"/>
      <c r="U140" s="391"/>
      <c r="V140" s="389"/>
      <c r="W140" s="391"/>
      <c r="X140" s="391"/>
      <c r="Y140" s="392"/>
      <c r="Z140" s="391"/>
      <c r="AA140" s="391"/>
      <c r="AB140" s="392"/>
      <c r="AC140" s="391"/>
      <c r="AD140" s="391"/>
      <c r="AE140" s="392"/>
      <c r="AF140" s="365"/>
      <c r="AG140" s="365"/>
      <c r="AH140" s="366"/>
      <c r="AI140" s="391"/>
      <c r="AJ140" s="391"/>
      <c r="AK140" s="393"/>
      <c r="AL140" s="391"/>
      <c r="AM140" s="391"/>
      <c r="AN140" s="392"/>
      <c r="AO140" s="391"/>
      <c r="AP140" s="391"/>
      <c r="AQ140" s="392"/>
      <c r="AR140" s="394"/>
    </row>
    <row r="141" spans="1:44" s="285" customFormat="1" ht="409.5" customHeight="1" thickBot="1">
      <c r="A141" s="712"/>
      <c r="B141" s="791"/>
      <c r="C141" s="764"/>
      <c r="D141" s="227" t="s">
        <v>2</v>
      </c>
      <c r="E141" s="391">
        <f>H141+K141+N141+Q141+T141+W141+Z141+AF141+AI141</f>
        <v>8886.6</v>
      </c>
      <c r="F141" s="391">
        <f>L141+U141+AG141</f>
        <v>6827.2000000000007</v>
      </c>
      <c r="G141" s="529">
        <f>F141/E141</f>
        <v>0.76825782639029561</v>
      </c>
      <c r="H141" s="391"/>
      <c r="I141" s="391"/>
      <c r="J141" s="392"/>
      <c r="K141" s="391">
        <v>1925.1</v>
      </c>
      <c r="L141" s="391">
        <v>1925.1</v>
      </c>
      <c r="M141" s="389">
        <v>0</v>
      </c>
      <c r="N141" s="391"/>
      <c r="O141" s="391"/>
      <c r="P141" s="530"/>
      <c r="Q141" s="365">
        <v>0</v>
      </c>
      <c r="R141" s="365"/>
      <c r="S141" s="396"/>
      <c r="T141" s="391">
        <v>2300</v>
      </c>
      <c r="U141" s="391">
        <v>2300</v>
      </c>
      <c r="V141" s="389">
        <f>U141/T141</f>
        <v>1</v>
      </c>
      <c r="W141" s="391"/>
      <c r="X141" s="391"/>
      <c r="Y141" s="392"/>
      <c r="Z141" s="391"/>
      <c r="AA141" s="391"/>
      <c r="AB141" s="392"/>
      <c r="AC141" s="391"/>
      <c r="AD141" s="391"/>
      <c r="AE141" s="392"/>
      <c r="AF141" s="607">
        <v>2602.1</v>
      </c>
      <c r="AG141" s="607">
        <v>2602.1</v>
      </c>
      <c r="AH141" s="201">
        <f>AG141/AF141</f>
        <v>1</v>
      </c>
      <c r="AI141" s="391">
        <v>2059.4</v>
      </c>
      <c r="AJ141" s="391"/>
      <c r="AK141" s="393"/>
      <c r="AL141" s="391"/>
      <c r="AM141" s="391"/>
      <c r="AN141" s="392"/>
      <c r="AO141" s="391"/>
      <c r="AP141" s="391"/>
      <c r="AQ141" s="392"/>
      <c r="AR141" s="394" t="s">
        <v>536</v>
      </c>
    </row>
    <row r="142" spans="1:44" s="285" customFormat="1" ht="114.75" customHeight="1" thickBot="1">
      <c r="A142" s="712"/>
      <c r="B142" s="791"/>
      <c r="C142" s="764"/>
      <c r="D142" s="227" t="s">
        <v>284</v>
      </c>
      <c r="E142" s="387">
        <f>H142+K142+N142+Q142+T142+W142+Z142+AC142+AF142+AI142+AL142+AO142</f>
        <v>0</v>
      </c>
      <c r="F142" s="391">
        <f t="shared" ref="E142:F145" si="418">I142+L142+O142+R142+U142+X142+AA142+AD142+AG142+AJ142+AM142+AP142</f>
        <v>0</v>
      </c>
      <c r="G142" s="389"/>
      <c r="H142" s="391"/>
      <c r="I142" s="391"/>
      <c r="J142" s="392"/>
      <c r="K142" s="391"/>
      <c r="L142" s="391"/>
      <c r="M142" s="392"/>
      <c r="N142" s="391">
        <v>0</v>
      </c>
      <c r="O142" s="391"/>
      <c r="P142" s="392"/>
      <c r="Q142" s="365">
        <v>0</v>
      </c>
      <c r="R142" s="365"/>
      <c r="S142" s="366"/>
      <c r="T142" s="391">
        <v>0</v>
      </c>
      <c r="U142" s="391"/>
      <c r="V142" s="392"/>
      <c r="W142" s="391">
        <v>0</v>
      </c>
      <c r="X142" s="391"/>
      <c r="Y142" s="392"/>
      <c r="Z142" s="391"/>
      <c r="AA142" s="391"/>
      <c r="AB142" s="392"/>
      <c r="AC142" s="391"/>
      <c r="AD142" s="391"/>
      <c r="AE142" s="392"/>
      <c r="AF142" s="365"/>
      <c r="AG142" s="365"/>
      <c r="AH142" s="366"/>
      <c r="AI142" s="391"/>
      <c r="AJ142" s="391"/>
      <c r="AK142" s="393"/>
      <c r="AL142" s="391"/>
      <c r="AM142" s="391"/>
      <c r="AN142" s="392"/>
      <c r="AO142" s="391"/>
      <c r="AP142" s="391"/>
      <c r="AQ142" s="392"/>
      <c r="AR142" s="394"/>
    </row>
    <row r="143" spans="1:44" s="285" customFormat="1" ht="363" customHeight="1">
      <c r="A143" s="712"/>
      <c r="B143" s="791"/>
      <c r="C143" s="764"/>
      <c r="D143" s="227" t="s">
        <v>292</v>
      </c>
      <c r="E143" s="387">
        <f t="shared" si="418"/>
        <v>0</v>
      </c>
      <c r="F143" s="387">
        <f t="shared" si="418"/>
        <v>0</v>
      </c>
      <c r="G143" s="389"/>
      <c r="H143" s="391"/>
      <c r="I143" s="391"/>
      <c r="J143" s="392"/>
      <c r="K143" s="391"/>
      <c r="L143" s="391"/>
      <c r="M143" s="392"/>
      <c r="N143" s="391"/>
      <c r="O143" s="391"/>
      <c r="P143" s="392"/>
      <c r="Q143" s="365"/>
      <c r="R143" s="365"/>
      <c r="S143" s="366"/>
      <c r="T143" s="391"/>
      <c r="U143" s="391"/>
      <c r="V143" s="392"/>
      <c r="W143" s="391"/>
      <c r="X143" s="391"/>
      <c r="Y143" s="392"/>
      <c r="Z143" s="391"/>
      <c r="AA143" s="391"/>
      <c r="AB143" s="392"/>
      <c r="AC143" s="391"/>
      <c r="AD143" s="391"/>
      <c r="AE143" s="392"/>
      <c r="AF143" s="365"/>
      <c r="AG143" s="365"/>
      <c r="AH143" s="366"/>
      <c r="AI143" s="391"/>
      <c r="AJ143" s="391"/>
      <c r="AK143" s="393"/>
      <c r="AL143" s="391"/>
      <c r="AM143" s="391"/>
      <c r="AN143" s="392"/>
      <c r="AO143" s="391"/>
      <c r="AP143" s="391"/>
      <c r="AQ143" s="392"/>
      <c r="AR143" s="394"/>
    </row>
    <row r="144" spans="1:44" s="285" customFormat="1" ht="114.75" customHeight="1">
      <c r="A144" s="712"/>
      <c r="B144" s="791"/>
      <c r="C144" s="764"/>
      <c r="D144" s="305" t="s">
        <v>285</v>
      </c>
      <c r="E144" s="365">
        <f t="shared" si="418"/>
        <v>0</v>
      </c>
      <c r="F144" s="365">
        <f t="shared" si="418"/>
        <v>0</v>
      </c>
      <c r="G144" s="364"/>
      <c r="H144" s="365"/>
      <c r="I144" s="365"/>
      <c r="J144" s="366"/>
      <c r="K144" s="365"/>
      <c r="L144" s="365"/>
      <c r="M144" s="366"/>
      <c r="N144" s="365"/>
      <c r="O144" s="365"/>
      <c r="P144" s="366"/>
      <c r="Q144" s="365"/>
      <c r="R144" s="365"/>
      <c r="S144" s="366"/>
      <c r="T144" s="365"/>
      <c r="U144" s="365"/>
      <c r="V144" s="366"/>
      <c r="W144" s="365"/>
      <c r="X144" s="365"/>
      <c r="Y144" s="366"/>
      <c r="Z144" s="365"/>
      <c r="AA144" s="365"/>
      <c r="AB144" s="366"/>
      <c r="AC144" s="365"/>
      <c r="AD144" s="365"/>
      <c r="AE144" s="366"/>
      <c r="AF144" s="365"/>
      <c r="AG144" s="365"/>
      <c r="AH144" s="366"/>
      <c r="AI144" s="365"/>
      <c r="AJ144" s="365"/>
      <c r="AK144" s="367"/>
      <c r="AL144" s="365"/>
      <c r="AM144" s="365"/>
      <c r="AN144" s="366"/>
      <c r="AO144" s="365"/>
      <c r="AP144" s="365"/>
      <c r="AQ144" s="366"/>
      <c r="AR144" s="358"/>
    </row>
    <row r="145" spans="1:44" s="285" customFormat="1" ht="114.75" customHeight="1" thickBot="1">
      <c r="A145" s="713"/>
      <c r="B145" s="792"/>
      <c r="C145" s="765"/>
      <c r="D145" s="282" t="s">
        <v>43</v>
      </c>
      <c r="E145" s="369">
        <f t="shared" si="418"/>
        <v>0</v>
      </c>
      <c r="F145" s="369">
        <f t="shared" si="418"/>
        <v>0</v>
      </c>
      <c r="G145" s="370"/>
      <c r="H145" s="369"/>
      <c r="I145" s="369"/>
      <c r="J145" s="371"/>
      <c r="K145" s="369"/>
      <c r="L145" s="369"/>
      <c r="M145" s="371"/>
      <c r="N145" s="369"/>
      <c r="O145" s="369"/>
      <c r="P145" s="371"/>
      <c r="Q145" s="369"/>
      <c r="R145" s="369"/>
      <c r="S145" s="371"/>
      <c r="T145" s="369"/>
      <c r="U145" s="369"/>
      <c r="V145" s="371"/>
      <c r="W145" s="369"/>
      <c r="X145" s="369"/>
      <c r="Y145" s="371"/>
      <c r="Z145" s="369"/>
      <c r="AA145" s="369"/>
      <c r="AB145" s="371"/>
      <c r="AC145" s="369"/>
      <c r="AD145" s="369"/>
      <c r="AE145" s="371"/>
      <c r="AF145" s="369"/>
      <c r="AG145" s="369"/>
      <c r="AH145" s="371"/>
      <c r="AI145" s="369"/>
      <c r="AJ145" s="369"/>
      <c r="AK145" s="372"/>
      <c r="AL145" s="369"/>
      <c r="AM145" s="369"/>
      <c r="AN145" s="371"/>
      <c r="AO145" s="369"/>
      <c r="AP145" s="369"/>
      <c r="AQ145" s="371"/>
      <c r="AR145" s="373"/>
    </row>
    <row r="146" spans="1:44" s="285" customFormat="1" ht="54" hidden="1" customHeight="1">
      <c r="A146" s="711" t="s">
        <v>417</v>
      </c>
      <c r="B146" s="763" t="s">
        <v>423</v>
      </c>
      <c r="C146" s="763"/>
      <c r="D146" s="280" t="s">
        <v>41</v>
      </c>
      <c r="E146" s="200">
        <f>H146+K146+N146+Q146+T146+W146+Z146+AC146+AF146+AI146+AL146+AO146</f>
        <v>0</v>
      </c>
      <c r="F146" s="200">
        <f>I146+L146+O146+R146+U146+X146+AA146+AD146+AG146+AJ146+AM146+AP146</f>
        <v>0</v>
      </c>
      <c r="G146" s="202">
        <v>0</v>
      </c>
      <c r="H146" s="200">
        <f>H147+H148+H149+H150+H151+H152</f>
        <v>0</v>
      </c>
      <c r="I146" s="200">
        <f>I147+I148+I149+I150+I151+I152</f>
        <v>0</v>
      </c>
      <c r="J146" s="356"/>
      <c r="K146" s="200">
        <f>K147+K148+K149+K150+K151+K152</f>
        <v>0</v>
      </c>
      <c r="L146" s="200">
        <f>L147+L148+L149+L150+L151+L152</f>
        <v>0</v>
      </c>
      <c r="M146" s="202">
        <v>0</v>
      </c>
      <c r="N146" s="368">
        <f>N147+N148+N149+N150+N151+N152</f>
        <v>0</v>
      </c>
      <c r="O146" s="368">
        <f>O147+O148+O149+O150+O151+O152</f>
        <v>0</v>
      </c>
      <c r="P146" s="395"/>
      <c r="Q146" s="368">
        <f>Q147+Q148+Q149+Q150+Q151+Q152</f>
        <v>0</v>
      </c>
      <c r="R146" s="368">
        <f>R147+R148+R149+R150+R151+R152</f>
        <v>0</v>
      </c>
      <c r="S146" s="395"/>
      <c r="T146" s="368">
        <f>T147+T148+T149+T150+T151+T152</f>
        <v>0</v>
      </c>
      <c r="U146" s="368">
        <f>U147+U148+U149+U150+U151+U152</f>
        <v>0</v>
      </c>
      <c r="V146" s="395"/>
      <c r="W146" s="368">
        <f>W147+W148+W149+W150+W151+W152</f>
        <v>0</v>
      </c>
      <c r="X146" s="368">
        <f>X147+X148+X149+X150+X151+X152</f>
        <v>0</v>
      </c>
      <c r="Y146" s="395"/>
      <c r="Z146" s="368">
        <f t="shared" ref="Z146:AA146" si="419">Z147+Z148+Z149+Z150+Z151+Z152</f>
        <v>0</v>
      </c>
      <c r="AA146" s="368">
        <f t="shared" si="419"/>
        <v>0</v>
      </c>
      <c r="AB146" s="395"/>
      <c r="AC146" s="368">
        <f t="shared" ref="AC146:AD146" si="420">AC147+AC148+AC149+AC150+AC151+AC152</f>
        <v>0</v>
      </c>
      <c r="AD146" s="368">
        <f t="shared" si="420"/>
        <v>0</v>
      </c>
      <c r="AE146" s="395"/>
      <c r="AF146" s="368">
        <f t="shared" ref="AF146:AG146" si="421">AF147+AF148+AF149+AF150+AF151+AF152</f>
        <v>0</v>
      </c>
      <c r="AG146" s="368">
        <f t="shared" si="421"/>
        <v>0</v>
      </c>
      <c r="AH146" s="395"/>
      <c r="AI146" s="368">
        <f t="shared" ref="AI146:AJ146" si="422">AI147+AI148+AI149+AI150+AI151+AI152</f>
        <v>0</v>
      </c>
      <c r="AJ146" s="368">
        <f t="shared" si="422"/>
        <v>0</v>
      </c>
      <c r="AK146" s="396"/>
      <c r="AL146" s="368">
        <f t="shared" ref="AL146:AM146" si="423">AL147+AL148+AL149+AL150+AL151+AL152</f>
        <v>0</v>
      </c>
      <c r="AM146" s="368">
        <f t="shared" si="423"/>
        <v>0</v>
      </c>
      <c r="AN146" s="396"/>
      <c r="AO146" s="368">
        <f>AO147+AO148+AO149+AO150+AO151+AO152</f>
        <v>0</v>
      </c>
      <c r="AP146" s="368">
        <f>AP147+AP148+AP149+AP150+AP151+AP152</f>
        <v>0</v>
      </c>
      <c r="AQ146" s="395"/>
      <c r="AR146" s="357"/>
    </row>
    <row r="147" spans="1:44" s="285" customFormat="1" ht="54" hidden="1" customHeight="1">
      <c r="A147" s="712"/>
      <c r="B147" s="764"/>
      <c r="C147" s="764"/>
      <c r="D147" s="306" t="s">
        <v>37</v>
      </c>
      <c r="E147" s="307">
        <f>H147+K147+N147+Q147+T147+W147+Z147+AC147+AF147+AI147+AL147+AO147</f>
        <v>0</v>
      </c>
      <c r="F147" s="307">
        <f>I147+L147+O147+R147+U147+X147+AA147+AD147+AG147+AJ147+AM147+AP147</f>
        <v>0</v>
      </c>
      <c r="G147" s="318"/>
      <c r="H147" s="307"/>
      <c r="I147" s="307"/>
      <c r="J147" s="204"/>
      <c r="K147" s="307"/>
      <c r="L147" s="307"/>
      <c r="M147" s="204"/>
      <c r="N147" s="365"/>
      <c r="O147" s="365"/>
      <c r="P147" s="366"/>
      <c r="Q147" s="365"/>
      <c r="R147" s="365"/>
      <c r="S147" s="366"/>
      <c r="T147" s="365"/>
      <c r="U147" s="365"/>
      <c r="V147" s="366"/>
      <c r="W147" s="365"/>
      <c r="X147" s="365"/>
      <c r="Y147" s="366"/>
      <c r="Z147" s="365"/>
      <c r="AA147" s="365"/>
      <c r="AB147" s="366"/>
      <c r="AC147" s="365"/>
      <c r="AD147" s="365"/>
      <c r="AE147" s="366"/>
      <c r="AF147" s="365"/>
      <c r="AG147" s="365"/>
      <c r="AH147" s="366"/>
      <c r="AI147" s="365"/>
      <c r="AJ147" s="365"/>
      <c r="AK147" s="367"/>
      <c r="AL147" s="365"/>
      <c r="AM147" s="365"/>
      <c r="AN147" s="366"/>
      <c r="AO147" s="365"/>
      <c r="AP147" s="365"/>
      <c r="AQ147" s="366"/>
      <c r="AR147" s="358"/>
    </row>
    <row r="148" spans="1:44" s="285" customFormat="1" ht="54" hidden="1" customHeight="1">
      <c r="A148" s="712"/>
      <c r="B148" s="764"/>
      <c r="C148" s="764"/>
      <c r="D148" s="305" t="s">
        <v>2</v>
      </c>
      <c r="E148" s="307">
        <f t="shared" ref="E148:F152" si="424">H148+K148+N148+Q148+T148+W148+Z148+AC148+AF148+AI148+AL148+AO148</f>
        <v>0</v>
      </c>
      <c r="F148" s="307">
        <f t="shared" si="424"/>
        <v>0</v>
      </c>
      <c r="G148" s="201">
        <v>0</v>
      </c>
      <c r="H148" s="307">
        <v>0</v>
      </c>
      <c r="I148" s="307"/>
      <c r="J148" s="204"/>
      <c r="K148" s="307">
        <v>0</v>
      </c>
      <c r="L148" s="307"/>
      <c r="M148" s="201">
        <v>0</v>
      </c>
      <c r="N148" s="365">
        <v>0</v>
      </c>
      <c r="O148" s="365"/>
      <c r="P148" s="366"/>
      <c r="Q148" s="365">
        <v>0</v>
      </c>
      <c r="R148" s="365"/>
      <c r="S148" s="366"/>
      <c r="T148" s="365">
        <v>0</v>
      </c>
      <c r="U148" s="365"/>
      <c r="V148" s="366"/>
      <c r="W148" s="365">
        <v>0</v>
      </c>
      <c r="X148" s="365"/>
      <c r="Y148" s="366"/>
      <c r="Z148" s="365"/>
      <c r="AA148" s="365"/>
      <c r="AB148" s="366"/>
      <c r="AC148" s="365"/>
      <c r="AD148" s="365"/>
      <c r="AE148" s="366"/>
      <c r="AF148" s="365"/>
      <c r="AG148" s="365"/>
      <c r="AH148" s="366"/>
      <c r="AI148" s="365"/>
      <c r="AJ148" s="365"/>
      <c r="AK148" s="367"/>
      <c r="AL148" s="365"/>
      <c r="AM148" s="365"/>
      <c r="AN148" s="366"/>
      <c r="AO148" s="365"/>
      <c r="AP148" s="365"/>
      <c r="AQ148" s="366"/>
      <c r="AR148" s="348"/>
    </row>
    <row r="149" spans="1:44" s="285" customFormat="1" ht="54" hidden="1" customHeight="1" thickBot="1">
      <c r="A149" s="712"/>
      <c r="B149" s="764"/>
      <c r="C149" s="764"/>
      <c r="D149" s="305" t="s">
        <v>284</v>
      </c>
      <c r="E149" s="365">
        <f t="shared" si="424"/>
        <v>0</v>
      </c>
      <c r="F149" s="365">
        <f t="shared" si="424"/>
        <v>0</v>
      </c>
      <c r="G149" s="364"/>
      <c r="H149" s="365"/>
      <c r="I149" s="365"/>
      <c r="J149" s="366"/>
      <c r="K149" s="365"/>
      <c r="L149" s="365"/>
      <c r="M149" s="366"/>
      <c r="N149" s="365">
        <v>0</v>
      </c>
      <c r="O149" s="365"/>
      <c r="P149" s="366"/>
      <c r="Q149" s="365">
        <v>0</v>
      </c>
      <c r="R149" s="365"/>
      <c r="S149" s="366"/>
      <c r="T149" s="365">
        <v>0</v>
      </c>
      <c r="U149" s="365"/>
      <c r="V149" s="366"/>
      <c r="W149" s="365">
        <v>0</v>
      </c>
      <c r="X149" s="365"/>
      <c r="Y149" s="366"/>
      <c r="Z149" s="365"/>
      <c r="AA149" s="365"/>
      <c r="AB149" s="366"/>
      <c r="AC149" s="365"/>
      <c r="AD149" s="365"/>
      <c r="AE149" s="366"/>
      <c r="AF149" s="365"/>
      <c r="AG149" s="365"/>
      <c r="AH149" s="366"/>
      <c r="AI149" s="365"/>
      <c r="AJ149" s="365"/>
      <c r="AK149" s="367"/>
      <c r="AL149" s="365"/>
      <c r="AM149" s="365"/>
      <c r="AN149" s="366"/>
      <c r="AO149" s="365"/>
      <c r="AP149" s="365"/>
      <c r="AQ149" s="366"/>
      <c r="AR149" s="358"/>
    </row>
    <row r="150" spans="1:44" s="285" customFormat="1" ht="54" hidden="1" customHeight="1">
      <c r="A150" s="712"/>
      <c r="B150" s="764"/>
      <c r="C150" s="764"/>
      <c r="D150" s="305" t="s">
        <v>292</v>
      </c>
      <c r="E150" s="368">
        <f t="shared" si="424"/>
        <v>0</v>
      </c>
      <c r="F150" s="368">
        <f t="shared" si="424"/>
        <v>0</v>
      </c>
      <c r="G150" s="364"/>
      <c r="H150" s="365"/>
      <c r="I150" s="365"/>
      <c r="J150" s="366"/>
      <c r="K150" s="365"/>
      <c r="L150" s="365"/>
      <c r="M150" s="366"/>
      <c r="N150" s="365"/>
      <c r="O150" s="365"/>
      <c r="P150" s="366"/>
      <c r="Q150" s="365"/>
      <c r="R150" s="365"/>
      <c r="S150" s="366"/>
      <c r="T150" s="365"/>
      <c r="U150" s="365"/>
      <c r="V150" s="366"/>
      <c r="W150" s="365"/>
      <c r="X150" s="365"/>
      <c r="Y150" s="366"/>
      <c r="Z150" s="365"/>
      <c r="AA150" s="365"/>
      <c r="AB150" s="366"/>
      <c r="AC150" s="365"/>
      <c r="AD150" s="365"/>
      <c r="AE150" s="366"/>
      <c r="AF150" s="365"/>
      <c r="AG150" s="365"/>
      <c r="AH150" s="366"/>
      <c r="AI150" s="365"/>
      <c r="AJ150" s="365"/>
      <c r="AK150" s="367"/>
      <c r="AL150" s="365"/>
      <c r="AM150" s="365"/>
      <c r="AN150" s="366"/>
      <c r="AO150" s="365"/>
      <c r="AP150" s="365"/>
      <c r="AQ150" s="366"/>
      <c r="AR150" s="358"/>
    </row>
    <row r="151" spans="1:44" s="285" customFormat="1" ht="54" hidden="1" customHeight="1">
      <c r="A151" s="712"/>
      <c r="B151" s="764"/>
      <c r="C151" s="764"/>
      <c r="D151" s="305" t="s">
        <v>285</v>
      </c>
      <c r="E151" s="365">
        <f t="shared" si="424"/>
        <v>0</v>
      </c>
      <c r="F151" s="365">
        <f t="shared" si="424"/>
        <v>0</v>
      </c>
      <c r="G151" s="364"/>
      <c r="H151" s="365"/>
      <c r="I151" s="365"/>
      <c r="J151" s="366"/>
      <c r="K151" s="365"/>
      <c r="L151" s="365"/>
      <c r="M151" s="366"/>
      <c r="N151" s="365"/>
      <c r="O151" s="365"/>
      <c r="P151" s="366"/>
      <c r="Q151" s="365"/>
      <c r="R151" s="365"/>
      <c r="S151" s="366"/>
      <c r="T151" s="365"/>
      <c r="U151" s="365"/>
      <c r="V151" s="366"/>
      <c r="W151" s="365"/>
      <c r="X151" s="365"/>
      <c r="Y151" s="366"/>
      <c r="Z151" s="365"/>
      <c r="AA151" s="365"/>
      <c r="AB151" s="366"/>
      <c r="AC151" s="365"/>
      <c r="AD151" s="365"/>
      <c r="AE151" s="366"/>
      <c r="AF151" s="365"/>
      <c r="AG151" s="365"/>
      <c r="AH151" s="366"/>
      <c r="AI151" s="365"/>
      <c r="AJ151" s="365"/>
      <c r="AK151" s="367"/>
      <c r="AL151" s="365"/>
      <c r="AM151" s="365"/>
      <c r="AN151" s="366"/>
      <c r="AO151" s="365"/>
      <c r="AP151" s="365"/>
      <c r="AQ151" s="366"/>
      <c r="AR151" s="358"/>
    </row>
    <row r="152" spans="1:44" s="285" customFormat="1" ht="54" hidden="1" customHeight="1" thickBot="1">
      <c r="A152" s="713"/>
      <c r="B152" s="765"/>
      <c r="C152" s="765"/>
      <c r="D152" s="282" t="s">
        <v>43</v>
      </c>
      <c r="E152" s="369">
        <f t="shared" si="424"/>
        <v>0</v>
      </c>
      <c r="F152" s="369">
        <f t="shared" si="424"/>
        <v>0</v>
      </c>
      <c r="G152" s="370"/>
      <c r="H152" s="369"/>
      <c r="I152" s="369"/>
      <c r="J152" s="371"/>
      <c r="K152" s="369"/>
      <c r="L152" s="369"/>
      <c r="M152" s="371"/>
      <c r="N152" s="369"/>
      <c r="O152" s="369"/>
      <c r="P152" s="371"/>
      <c r="Q152" s="369"/>
      <c r="R152" s="369"/>
      <c r="S152" s="371"/>
      <c r="T152" s="369"/>
      <c r="U152" s="369"/>
      <c r="V152" s="371"/>
      <c r="W152" s="369"/>
      <c r="X152" s="369"/>
      <c r="Y152" s="371"/>
      <c r="Z152" s="369"/>
      <c r="AA152" s="369"/>
      <c r="AB152" s="371"/>
      <c r="AC152" s="369"/>
      <c r="AD152" s="369"/>
      <c r="AE152" s="371"/>
      <c r="AF152" s="369"/>
      <c r="AG152" s="369"/>
      <c r="AH152" s="371"/>
      <c r="AI152" s="369"/>
      <c r="AJ152" s="369"/>
      <c r="AK152" s="372"/>
      <c r="AL152" s="369"/>
      <c r="AM152" s="369"/>
      <c r="AN152" s="371"/>
      <c r="AO152" s="369"/>
      <c r="AP152" s="369"/>
      <c r="AQ152" s="371"/>
      <c r="AR152" s="373"/>
    </row>
    <row r="153" spans="1:44" s="285" customFormat="1" ht="54" hidden="1" customHeight="1">
      <c r="A153" s="711" t="s">
        <v>421</v>
      </c>
      <c r="B153" s="763"/>
      <c r="C153" s="763"/>
      <c r="D153" s="280" t="s">
        <v>41</v>
      </c>
      <c r="E153" s="200">
        <f>H153+K153+N153+Q153+T153+W153+Z153+AC153+AF153+AI153+AL153+AO153</f>
        <v>0</v>
      </c>
      <c r="F153" s="200">
        <f>F154+F155+F156+F156</f>
        <v>0</v>
      </c>
      <c r="G153" s="202">
        <v>0</v>
      </c>
      <c r="H153" s="200">
        <f>H154+H155+H156+H157+H158+H159</f>
        <v>0</v>
      </c>
      <c r="I153" s="200">
        <f>I154+I155+I156+I157+I158+I159</f>
        <v>0</v>
      </c>
      <c r="J153" s="356"/>
      <c r="K153" s="200">
        <f>K154+K155+K156+K157+K158+K159</f>
        <v>0</v>
      </c>
      <c r="L153" s="200">
        <f>L154+L155+L156+L157+L158+L159</f>
        <v>0</v>
      </c>
      <c r="M153" s="202"/>
      <c r="N153" s="200">
        <f>N154+N155+N156+N157+N158+N159</f>
        <v>0</v>
      </c>
      <c r="O153" s="200">
        <f>O154+O155+O156+O157+O158+O159</f>
        <v>0</v>
      </c>
      <c r="P153" s="356"/>
      <c r="Q153" s="200">
        <f>Q154+Q155+Q156+Q157+Q158+Q159</f>
        <v>0</v>
      </c>
      <c r="R153" s="200">
        <f>R154+R155+R156+R157+R158+R159</f>
        <v>0</v>
      </c>
      <c r="S153" s="396">
        <v>0</v>
      </c>
      <c r="T153" s="368">
        <f>T154+T155+T156+T157+T158+T159</f>
        <v>0</v>
      </c>
      <c r="U153" s="368">
        <f>U154+U155+U156+U157+U158+U159</f>
        <v>0</v>
      </c>
      <c r="V153" s="395"/>
      <c r="W153" s="368">
        <f>W154+W155+W156+W157+W158+W159</f>
        <v>0</v>
      </c>
      <c r="X153" s="368">
        <f>X154+X155+X156+X157+X158+X159</f>
        <v>0</v>
      </c>
      <c r="Y153" s="395"/>
      <c r="Z153" s="368">
        <f t="shared" ref="Z153:AA153" si="425">Z154+Z155+Z156+Z157+Z158+Z159</f>
        <v>0</v>
      </c>
      <c r="AA153" s="368">
        <f t="shared" si="425"/>
        <v>0</v>
      </c>
      <c r="AB153" s="395"/>
      <c r="AC153" s="368">
        <f t="shared" ref="AC153:AD153" si="426">AC154+AC155+AC156+AC157+AC158+AC159</f>
        <v>0</v>
      </c>
      <c r="AD153" s="368">
        <f t="shared" si="426"/>
        <v>0</v>
      </c>
      <c r="AE153" s="395"/>
      <c r="AF153" s="200">
        <f t="shared" ref="AF153:AG153" si="427">AF154+AF155+AF156+AF157+AF158+AF159</f>
        <v>0</v>
      </c>
      <c r="AG153" s="200">
        <f t="shared" si="427"/>
        <v>0</v>
      </c>
      <c r="AH153" s="201">
        <v>0</v>
      </c>
      <c r="AI153" s="368">
        <f t="shared" ref="AI153:AJ153" si="428">AI154+AI155+AI156+AI157+AI158+AI159</f>
        <v>0</v>
      </c>
      <c r="AJ153" s="368">
        <f t="shared" si="428"/>
        <v>0</v>
      </c>
      <c r="AK153" s="396"/>
      <c r="AL153" s="368">
        <f t="shared" ref="AL153:AM153" si="429">AL154+AL155+AL156+AL157+AL158+AL159</f>
        <v>0</v>
      </c>
      <c r="AM153" s="368">
        <f t="shared" si="429"/>
        <v>0</v>
      </c>
      <c r="AN153" s="396"/>
      <c r="AO153" s="368">
        <f>AO154+AO155+AO156+AO157+AO158+AO159</f>
        <v>0</v>
      </c>
      <c r="AP153" s="368">
        <f>AP154+AP155+AP156+AP157+AP158+AP159</f>
        <v>0</v>
      </c>
      <c r="AQ153" s="395"/>
      <c r="AR153" s="357" t="s">
        <v>434</v>
      </c>
    </row>
    <row r="154" spans="1:44" s="285" customFormat="1" ht="54" hidden="1" customHeight="1" thickBot="1">
      <c r="A154" s="712"/>
      <c r="B154" s="764"/>
      <c r="C154" s="764"/>
      <c r="D154" s="306" t="s">
        <v>37</v>
      </c>
      <c r="E154" s="307">
        <f>H154+K154+N154+Q154+T154+W154+Z154+AC154+AF154+AI154+AL154+AO154</f>
        <v>0</v>
      </c>
      <c r="F154" s="307">
        <f>I154+L154+O154+R154+U154+X154+AA154+AD154+AG154+AJ154+AM154+AP154</f>
        <v>0</v>
      </c>
      <c r="G154" s="318"/>
      <c r="H154" s="307"/>
      <c r="I154" s="307"/>
      <c r="J154" s="204"/>
      <c r="K154" s="307"/>
      <c r="L154" s="307"/>
      <c r="M154" s="204"/>
      <c r="N154" s="307"/>
      <c r="O154" s="307"/>
      <c r="P154" s="204"/>
      <c r="Q154" s="525"/>
      <c r="R154" s="525"/>
      <c r="S154" s="366"/>
      <c r="T154" s="365"/>
      <c r="U154" s="365"/>
      <c r="V154" s="366"/>
      <c r="W154" s="365"/>
      <c r="X154" s="365"/>
      <c r="Y154" s="366"/>
      <c r="Z154" s="365"/>
      <c r="AA154" s="365"/>
      <c r="AB154" s="366"/>
      <c r="AC154" s="365"/>
      <c r="AD154" s="365"/>
      <c r="AE154" s="366"/>
      <c r="AF154" s="365"/>
      <c r="AG154" s="365"/>
      <c r="AH154" s="366"/>
      <c r="AI154" s="365"/>
      <c r="AJ154" s="365"/>
      <c r="AK154" s="367"/>
      <c r="AL154" s="365"/>
      <c r="AM154" s="365"/>
      <c r="AN154" s="366"/>
      <c r="AO154" s="365"/>
      <c r="AP154" s="365"/>
      <c r="AQ154" s="366"/>
      <c r="AR154" s="358"/>
    </row>
    <row r="155" spans="1:44" s="285" customFormat="1" ht="54" hidden="1" customHeight="1">
      <c r="A155" s="712"/>
      <c r="B155" s="764"/>
      <c r="C155" s="764"/>
      <c r="D155" s="305" t="s">
        <v>2</v>
      </c>
      <c r="E155" s="307">
        <f t="shared" ref="E155:F159" si="430">H155+K155+N155+Q155+T155+W155+Z155+AC155+AF155+AI155+AL155+AO155</f>
        <v>0</v>
      </c>
      <c r="F155" s="307">
        <f>I155+L155+O155+R155+U155+X155+AA155+AD155+AG155+AJ155+AM155+AP155</f>
        <v>0</v>
      </c>
      <c r="G155" s="201">
        <v>0</v>
      </c>
      <c r="H155" s="307">
        <v>0</v>
      </c>
      <c r="I155" s="307"/>
      <c r="J155" s="204"/>
      <c r="K155" s="307">
        <v>0</v>
      </c>
      <c r="L155" s="307">
        <v>0</v>
      </c>
      <c r="M155" s="201"/>
      <c r="N155" s="307">
        <v>0</v>
      </c>
      <c r="O155" s="307"/>
      <c r="P155" s="204"/>
      <c r="Q155" s="525"/>
      <c r="R155" s="525"/>
      <c r="S155" s="396">
        <v>0</v>
      </c>
      <c r="T155" s="365"/>
      <c r="U155" s="365"/>
      <c r="V155" s="366"/>
      <c r="W155" s="365"/>
      <c r="X155" s="365"/>
      <c r="Y155" s="366"/>
      <c r="Z155" s="365"/>
      <c r="AA155" s="365"/>
      <c r="AB155" s="366"/>
      <c r="AC155" s="365"/>
      <c r="AD155" s="365"/>
      <c r="AE155" s="366"/>
      <c r="AF155" s="607">
        <v>0</v>
      </c>
      <c r="AG155" s="607"/>
      <c r="AH155" s="201">
        <v>0</v>
      </c>
      <c r="AI155" s="365"/>
      <c r="AJ155" s="365"/>
      <c r="AK155" s="367"/>
      <c r="AL155" s="365"/>
      <c r="AM155" s="365"/>
      <c r="AN155" s="366"/>
      <c r="AO155" s="365"/>
      <c r="AP155" s="365"/>
      <c r="AQ155" s="366"/>
      <c r="AR155" s="259" t="s">
        <v>459</v>
      </c>
    </row>
    <row r="156" spans="1:44" s="285" customFormat="1" ht="54" hidden="1" customHeight="1" thickBot="1">
      <c r="A156" s="712"/>
      <c r="B156" s="764"/>
      <c r="C156" s="764"/>
      <c r="D156" s="305" t="s">
        <v>284</v>
      </c>
      <c r="E156" s="365">
        <f t="shared" si="430"/>
        <v>0</v>
      </c>
      <c r="F156" s="365">
        <f>I156+L156+O156+R156+U156+X156+AA156+AD156+AG156+AJ156+AM156+AP156</f>
        <v>0</v>
      </c>
      <c r="G156" s="364"/>
      <c r="H156" s="365"/>
      <c r="I156" s="365"/>
      <c r="J156" s="366"/>
      <c r="K156" s="365"/>
      <c r="L156" s="365"/>
      <c r="M156" s="366"/>
      <c r="N156" s="365">
        <v>0</v>
      </c>
      <c r="O156" s="365"/>
      <c r="P156" s="366"/>
      <c r="Q156" s="365">
        <v>0</v>
      </c>
      <c r="R156" s="365"/>
      <c r="S156" s="366"/>
      <c r="T156" s="365">
        <v>0</v>
      </c>
      <c r="U156" s="365"/>
      <c r="V156" s="366"/>
      <c r="W156" s="365">
        <v>0</v>
      </c>
      <c r="X156" s="365"/>
      <c r="Y156" s="366"/>
      <c r="Z156" s="365"/>
      <c r="AA156" s="365"/>
      <c r="AB156" s="366"/>
      <c r="AC156" s="365"/>
      <c r="AD156" s="365"/>
      <c r="AE156" s="366"/>
      <c r="AF156" s="365"/>
      <c r="AG156" s="365"/>
      <c r="AH156" s="366"/>
      <c r="AI156" s="365"/>
      <c r="AJ156" s="365"/>
      <c r="AK156" s="367"/>
      <c r="AL156" s="365"/>
      <c r="AM156" s="365"/>
      <c r="AN156" s="366"/>
      <c r="AO156" s="365"/>
      <c r="AP156" s="365"/>
      <c r="AQ156" s="366"/>
      <c r="AR156" s="358"/>
    </row>
    <row r="157" spans="1:44" s="285" customFormat="1" ht="54" hidden="1" customHeight="1">
      <c r="A157" s="712"/>
      <c r="B157" s="764"/>
      <c r="C157" s="764"/>
      <c r="D157" s="305" t="s">
        <v>292</v>
      </c>
      <c r="E157" s="368">
        <f t="shared" si="430"/>
        <v>0</v>
      </c>
      <c r="F157" s="368">
        <f t="shared" si="430"/>
        <v>0</v>
      </c>
      <c r="G157" s="364"/>
      <c r="H157" s="365"/>
      <c r="I157" s="365"/>
      <c r="J157" s="366"/>
      <c r="K157" s="365"/>
      <c r="L157" s="365"/>
      <c r="M157" s="366"/>
      <c r="N157" s="365"/>
      <c r="O157" s="365"/>
      <c r="P157" s="366"/>
      <c r="Q157" s="365"/>
      <c r="R157" s="365"/>
      <c r="S157" s="366"/>
      <c r="T157" s="365"/>
      <c r="U157" s="365"/>
      <c r="V157" s="366"/>
      <c r="W157" s="365"/>
      <c r="X157" s="365"/>
      <c r="Y157" s="366"/>
      <c r="Z157" s="365"/>
      <c r="AA157" s="365"/>
      <c r="AB157" s="366"/>
      <c r="AC157" s="365"/>
      <c r="AD157" s="365"/>
      <c r="AE157" s="366"/>
      <c r="AF157" s="365"/>
      <c r="AG157" s="365"/>
      <c r="AH157" s="366"/>
      <c r="AI157" s="365"/>
      <c r="AJ157" s="365"/>
      <c r="AK157" s="367"/>
      <c r="AL157" s="365"/>
      <c r="AM157" s="365"/>
      <c r="AN157" s="366"/>
      <c r="AO157" s="365"/>
      <c r="AP157" s="365"/>
      <c r="AQ157" s="366"/>
      <c r="AR157" s="358"/>
    </row>
    <row r="158" spans="1:44" s="285" customFormat="1" ht="54" hidden="1" customHeight="1">
      <c r="A158" s="712"/>
      <c r="B158" s="764"/>
      <c r="C158" s="764"/>
      <c r="D158" s="305" t="s">
        <v>285</v>
      </c>
      <c r="E158" s="365">
        <f t="shared" si="430"/>
        <v>0</v>
      </c>
      <c r="F158" s="365">
        <f t="shared" si="430"/>
        <v>0</v>
      </c>
      <c r="G158" s="364"/>
      <c r="H158" s="365"/>
      <c r="I158" s="365"/>
      <c r="J158" s="366"/>
      <c r="K158" s="365"/>
      <c r="L158" s="365"/>
      <c r="M158" s="366"/>
      <c r="N158" s="365"/>
      <c r="O158" s="365"/>
      <c r="P158" s="366"/>
      <c r="Q158" s="365"/>
      <c r="R158" s="365"/>
      <c r="S158" s="366"/>
      <c r="T158" s="365"/>
      <c r="U158" s="365"/>
      <c r="V158" s="366"/>
      <c r="W158" s="365"/>
      <c r="X158" s="365"/>
      <c r="Y158" s="366"/>
      <c r="Z158" s="365"/>
      <c r="AA158" s="365"/>
      <c r="AB158" s="366"/>
      <c r="AC158" s="365"/>
      <c r="AD158" s="365"/>
      <c r="AE158" s="366"/>
      <c r="AF158" s="365"/>
      <c r="AG158" s="365"/>
      <c r="AH158" s="366"/>
      <c r="AI158" s="365"/>
      <c r="AJ158" s="365"/>
      <c r="AK158" s="367"/>
      <c r="AL158" s="365"/>
      <c r="AM158" s="365"/>
      <c r="AN158" s="366"/>
      <c r="AO158" s="365"/>
      <c r="AP158" s="365"/>
      <c r="AQ158" s="366"/>
      <c r="AR158" s="358"/>
    </row>
    <row r="159" spans="1:44" s="285" customFormat="1" ht="54" hidden="1" customHeight="1" thickBot="1">
      <c r="A159" s="713"/>
      <c r="B159" s="765"/>
      <c r="C159" s="765"/>
      <c r="D159" s="282" t="s">
        <v>43</v>
      </c>
      <c r="E159" s="369">
        <f t="shared" si="430"/>
        <v>0</v>
      </c>
      <c r="F159" s="369">
        <f t="shared" si="430"/>
        <v>0</v>
      </c>
      <c r="G159" s="370"/>
      <c r="H159" s="369"/>
      <c r="I159" s="369"/>
      <c r="J159" s="371"/>
      <c r="K159" s="369"/>
      <c r="L159" s="369"/>
      <c r="M159" s="371"/>
      <c r="N159" s="369"/>
      <c r="O159" s="369"/>
      <c r="P159" s="371"/>
      <c r="Q159" s="369"/>
      <c r="R159" s="369"/>
      <c r="S159" s="371"/>
      <c r="T159" s="369"/>
      <c r="U159" s="369"/>
      <c r="V159" s="371"/>
      <c r="W159" s="369"/>
      <c r="X159" s="369"/>
      <c r="Y159" s="371"/>
      <c r="Z159" s="369"/>
      <c r="AA159" s="369"/>
      <c r="AB159" s="371"/>
      <c r="AC159" s="369"/>
      <c r="AD159" s="369"/>
      <c r="AE159" s="371"/>
      <c r="AF159" s="369"/>
      <c r="AG159" s="369"/>
      <c r="AH159" s="371"/>
      <c r="AI159" s="369"/>
      <c r="AJ159" s="369"/>
      <c r="AK159" s="372"/>
      <c r="AL159" s="369"/>
      <c r="AM159" s="369"/>
      <c r="AN159" s="371"/>
      <c r="AO159" s="369"/>
      <c r="AP159" s="369"/>
      <c r="AQ159" s="371"/>
      <c r="AR159" s="373"/>
    </row>
    <row r="160" spans="1:44" s="285" customFormat="1" ht="77.25" customHeight="1">
      <c r="A160" s="711" t="s">
        <v>427</v>
      </c>
      <c r="B160" s="763" t="s">
        <v>428</v>
      </c>
      <c r="C160" s="763"/>
      <c r="D160" s="280" t="s">
        <v>41</v>
      </c>
      <c r="E160" s="200">
        <f>H160+K160+N160+Q160+T160+W160+Z160+AC160+AF160+AI160+AL160+AO160</f>
        <v>200</v>
      </c>
      <c r="F160" s="200">
        <f>F161+F162+F163+F163</f>
        <v>0</v>
      </c>
      <c r="G160" s="202">
        <f>F160/E160</f>
        <v>0</v>
      </c>
      <c r="H160" s="368">
        <f>H161+H162+H163+H164+H165+H166</f>
        <v>0</v>
      </c>
      <c r="I160" s="368">
        <f>I161+I162+I163+I164+I165+I166</f>
        <v>0</v>
      </c>
      <c r="J160" s="395"/>
      <c r="K160" s="368"/>
      <c r="L160" s="368"/>
      <c r="M160" s="396"/>
      <c r="N160" s="368">
        <f>N161+N162+N163+N164+N165+N166</f>
        <v>0</v>
      </c>
      <c r="O160" s="368">
        <f>O161+O162+O163+O164+O165+O166</f>
        <v>0</v>
      </c>
      <c r="P160" s="395"/>
      <c r="Q160" s="368">
        <f>Q161+Q162+Q163+Q164+Q165+Q166</f>
        <v>0</v>
      </c>
      <c r="R160" s="368">
        <f>R161+R162+R163+R164+R165+R166</f>
        <v>0</v>
      </c>
      <c r="S160" s="396"/>
      <c r="T160" s="368">
        <f>T161+T162+T163+T164+T165+T166</f>
        <v>0</v>
      </c>
      <c r="U160" s="368">
        <f>U161+U162+U163+U164+U165+U166</f>
        <v>0</v>
      </c>
      <c r="V160" s="395"/>
      <c r="W160" s="368">
        <f>W161+W162+W163+W164+W165+W166</f>
        <v>0</v>
      </c>
      <c r="X160" s="368">
        <f>X161+X162+X163+X164+X165+X166</f>
        <v>0</v>
      </c>
      <c r="Y160" s="395"/>
      <c r="Z160" s="200">
        <f t="shared" ref="Z160:AA160" si="431">Z161+Z162+Z163+Z164+Z165+Z166</f>
        <v>0</v>
      </c>
      <c r="AA160" s="200">
        <f t="shared" si="431"/>
        <v>0</v>
      </c>
      <c r="AB160" s="201" t="e">
        <f t="shared" ref="AB160" si="432">AA160/Z160</f>
        <v>#DIV/0!</v>
      </c>
      <c r="AC160" s="368">
        <f t="shared" ref="AC160:AD160" si="433">AC161+AC162+AC163+AC164+AC165+AC166</f>
        <v>0</v>
      </c>
      <c r="AD160" s="368">
        <f t="shared" si="433"/>
        <v>0</v>
      </c>
      <c r="AE160" s="364"/>
      <c r="AF160" s="368">
        <f t="shared" ref="AF160:AG160" si="434">AF161+AF162+AF163+AF164+AF165+AF166</f>
        <v>0</v>
      </c>
      <c r="AG160" s="368">
        <f t="shared" si="434"/>
        <v>0</v>
      </c>
      <c r="AH160" s="364"/>
      <c r="AI160" s="368">
        <f t="shared" ref="AI160:AJ160" si="435">AI161+AI162+AI163+AI164+AI165+AI166</f>
        <v>200</v>
      </c>
      <c r="AJ160" s="368">
        <f t="shared" si="435"/>
        <v>0</v>
      </c>
      <c r="AK160" s="396"/>
      <c r="AL160" s="368">
        <f t="shared" ref="AL160:AM160" si="436">AL161+AL162+AL163+AL164+AL165+AL166</f>
        <v>0</v>
      </c>
      <c r="AM160" s="368">
        <f t="shared" si="436"/>
        <v>0</v>
      </c>
      <c r="AN160" s="396"/>
      <c r="AO160" s="368">
        <f>AO161+AO162+AO163+AO164+AO165+AO166</f>
        <v>0</v>
      </c>
      <c r="AP160" s="368">
        <f>AP161+AP162+AP163+AP164+AP165+AP166</f>
        <v>0</v>
      </c>
      <c r="AQ160" s="395"/>
      <c r="AR160" s="357"/>
    </row>
    <row r="161" spans="1:44" s="285" customFormat="1" ht="108.75" customHeight="1" thickBot="1">
      <c r="A161" s="712"/>
      <c r="B161" s="764"/>
      <c r="C161" s="764"/>
      <c r="D161" s="306" t="s">
        <v>37</v>
      </c>
      <c r="E161" s="307">
        <f>H161+K161+N161+Q161+T161+W161+Z161+AC161+AF161+AI161+AL161+AO161</f>
        <v>0</v>
      </c>
      <c r="F161" s="307">
        <f>I161+L161+O161+R161+U161+X161+AA161+AD161+AG161+AJ161+AM161+AP161</f>
        <v>0</v>
      </c>
      <c r="G161" s="318"/>
      <c r="H161" s="365"/>
      <c r="I161" s="365"/>
      <c r="J161" s="366"/>
      <c r="K161" s="365"/>
      <c r="L161" s="365"/>
      <c r="M161" s="366"/>
      <c r="N161" s="365"/>
      <c r="O161" s="365"/>
      <c r="P161" s="366"/>
      <c r="Q161" s="365"/>
      <c r="R161" s="365"/>
      <c r="S161" s="366"/>
      <c r="T161" s="365"/>
      <c r="U161" s="365"/>
      <c r="V161" s="366"/>
      <c r="W161" s="365"/>
      <c r="X161" s="365"/>
      <c r="Y161" s="366"/>
      <c r="Z161" s="307"/>
      <c r="AA161" s="307"/>
      <c r="AB161" s="204"/>
      <c r="AC161" s="365"/>
      <c r="AD161" s="365"/>
      <c r="AE161" s="366"/>
      <c r="AF161" s="365"/>
      <c r="AG161" s="365"/>
      <c r="AH161" s="366"/>
      <c r="AI161" s="365"/>
      <c r="AJ161" s="365"/>
      <c r="AK161" s="367"/>
      <c r="AL161" s="365"/>
      <c r="AM161" s="365"/>
      <c r="AN161" s="366"/>
      <c r="AO161" s="365"/>
      <c r="AP161" s="365"/>
      <c r="AQ161" s="366"/>
      <c r="AR161" s="358"/>
    </row>
    <row r="162" spans="1:44" s="285" customFormat="1" ht="151.5" customHeight="1">
      <c r="A162" s="712"/>
      <c r="B162" s="764"/>
      <c r="C162" s="764"/>
      <c r="D162" s="305" t="s">
        <v>2</v>
      </c>
      <c r="E162" s="307">
        <f t="shared" ref="E162:F166" si="437">H162+K162+N162+Q162+T162+W162+Z162+AC162+AF162+AI162+AL162+AO162</f>
        <v>0</v>
      </c>
      <c r="F162" s="307">
        <f>I162+L162+O162+R162+U162+X162+AA162+AD162+AG162+AJ162+AM162+AP162</f>
        <v>0</v>
      </c>
      <c r="G162" s="201" t="e">
        <f t="shared" ref="G162" si="438">F162/E162</f>
        <v>#DIV/0!</v>
      </c>
      <c r="H162" s="365">
        <v>0</v>
      </c>
      <c r="I162" s="365"/>
      <c r="J162" s="366"/>
      <c r="K162" s="365"/>
      <c r="L162" s="365"/>
      <c r="M162" s="364"/>
      <c r="N162" s="365">
        <v>0</v>
      </c>
      <c r="O162" s="365"/>
      <c r="P162" s="366"/>
      <c r="Q162" s="365">
        <v>0</v>
      </c>
      <c r="R162" s="365">
        <v>0</v>
      </c>
      <c r="S162" s="396"/>
      <c r="T162" s="365"/>
      <c r="U162" s="365"/>
      <c r="V162" s="366"/>
      <c r="W162" s="365"/>
      <c r="X162" s="365"/>
      <c r="Y162" s="366"/>
      <c r="Z162" s="307">
        <v>0</v>
      </c>
      <c r="AA162" s="307"/>
      <c r="AB162" s="201"/>
      <c r="AC162" s="365"/>
      <c r="AD162" s="365"/>
      <c r="AE162" s="364"/>
      <c r="AF162" s="365"/>
      <c r="AG162" s="365"/>
      <c r="AH162" s="364"/>
      <c r="AI162" s="365"/>
      <c r="AJ162" s="365"/>
      <c r="AK162" s="367"/>
      <c r="AL162" s="365"/>
      <c r="AM162" s="365"/>
      <c r="AN162" s="366"/>
      <c r="AO162" s="365"/>
      <c r="AP162" s="365"/>
      <c r="AQ162" s="366"/>
      <c r="AR162" s="259"/>
    </row>
    <row r="163" spans="1:44" s="285" customFormat="1" ht="99" customHeight="1" thickBot="1">
      <c r="A163" s="712"/>
      <c r="B163" s="764"/>
      <c r="C163" s="764"/>
      <c r="D163" s="305" t="s">
        <v>284</v>
      </c>
      <c r="E163" s="307">
        <f t="shared" si="437"/>
        <v>200</v>
      </c>
      <c r="F163" s="307">
        <f>I163+L163+O163+R163+U163+X163+AA163+AD163+AG163+AJ163+AM163+AP163</f>
        <v>0</v>
      </c>
      <c r="G163" s="201"/>
      <c r="H163" s="365"/>
      <c r="I163" s="365"/>
      <c r="J163" s="366"/>
      <c r="K163" s="365"/>
      <c r="L163" s="365"/>
      <c r="M163" s="366"/>
      <c r="N163" s="365">
        <v>0</v>
      </c>
      <c r="O163" s="365"/>
      <c r="P163" s="366"/>
      <c r="Q163" s="365">
        <v>0</v>
      </c>
      <c r="R163" s="365"/>
      <c r="S163" s="366"/>
      <c r="T163" s="365">
        <v>0</v>
      </c>
      <c r="U163" s="365"/>
      <c r="V163" s="366"/>
      <c r="W163" s="365">
        <v>0</v>
      </c>
      <c r="X163" s="365"/>
      <c r="Y163" s="366"/>
      <c r="Z163" s="365"/>
      <c r="AA163" s="365"/>
      <c r="AB163" s="366"/>
      <c r="AC163" s="365"/>
      <c r="AD163" s="365"/>
      <c r="AE163" s="366"/>
      <c r="AF163" s="365"/>
      <c r="AG163" s="365"/>
      <c r="AH163" s="366"/>
      <c r="AI163" s="365">
        <v>200</v>
      </c>
      <c r="AJ163" s="365">
        <v>0</v>
      </c>
      <c r="AK163" s="367"/>
      <c r="AL163" s="365"/>
      <c r="AM163" s="365"/>
      <c r="AN163" s="366"/>
      <c r="AO163" s="365"/>
      <c r="AP163" s="365"/>
      <c r="AQ163" s="366"/>
      <c r="AR163" s="358"/>
    </row>
    <row r="164" spans="1:44" s="285" customFormat="1" ht="153.75" customHeight="1">
      <c r="A164" s="712"/>
      <c r="B164" s="764"/>
      <c r="C164" s="764"/>
      <c r="D164" s="305" t="s">
        <v>292</v>
      </c>
      <c r="E164" s="200">
        <f t="shared" si="437"/>
        <v>0</v>
      </c>
      <c r="F164" s="200">
        <f t="shared" si="437"/>
        <v>0</v>
      </c>
      <c r="G164" s="201"/>
      <c r="H164" s="365"/>
      <c r="I164" s="365"/>
      <c r="J164" s="366"/>
      <c r="K164" s="365"/>
      <c r="L164" s="365"/>
      <c r="M164" s="366"/>
      <c r="N164" s="365"/>
      <c r="O164" s="365"/>
      <c r="P164" s="366"/>
      <c r="Q164" s="365"/>
      <c r="R164" s="365"/>
      <c r="S164" s="366"/>
      <c r="T164" s="365"/>
      <c r="U164" s="365"/>
      <c r="V164" s="366"/>
      <c r="W164" s="365"/>
      <c r="X164" s="365"/>
      <c r="Y164" s="366"/>
      <c r="Z164" s="365"/>
      <c r="AA164" s="365"/>
      <c r="AB164" s="366"/>
      <c r="AC164" s="365"/>
      <c r="AD164" s="365"/>
      <c r="AE164" s="366"/>
      <c r="AF164" s="365"/>
      <c r="AG164" s="365"/>
      <c r="AH164" s="366"/>
      <c r="AI164" s="365"/>
      <c r="AJ164" s="365"/>
      <c r="AK164" s="367"/>
      <c r="AL164" s="365"/>
      <c r="AM164" s="365"/>
      <c r="AN164" s="366"/>
      <c r="AO164" s="365"/>
      <c r="AP164" s="365"/>
      <c r="AQ164" s="366"/>
      <c r="AR164" s="358"/>
    </row>
    <row r="165" spans="1:44" s="285" customFormat="1" ht="150.75" customHeight="1">
      <c r="A165" s="712"/>
      <c r="B165" s="764"/>
      <c r="C165" s="764"/>
      <c r="D165" s="305" t="s">
        <v>285</v>
      </c>
      <c r="E165" s="307">
        <f t="shared" si="437"/>
        <v>0</v>
      </c>
      <c r="F165" s="307">
        <f t="shared" si="437"/>
        <v>0</v>
      </c>
      <c r="G165" s="201"/>
      <c r="H165" s="365"/>
      <c r="I165" s="365"/>
      <c r="J165" s="366"/>
      <c r="K165" s="365"/>
      <c r="L165" s="365"/>
      <c r="M165" s="366"/>
      <c r="N165" s="365"/>
      <c r="O165" s="365"/>
      <c r="P165" s="366"/>
      <c r="Q165" s="365"/>
      <c r="R165" s="365"/>
      <c r="S165" s="366"/>
      <c r="T165" s="365"/>
      <c r="U165" s="365"/>
      <c r="V165" s="366"/>
      <c r="W165" s="365"/>
      <c r="X165" s="365"/>
      <c r="Y165" s="366"/>
      <c r="Z165" s="365"/>
      <c r="AA165" s="365"/>
      <c r="AB165" s="366"/>
      <c r="AC165" s="365"/>
      <c r="AD165" s="365"/>
      <c r="AE165" s="366"/>
      <c r="AF165" s="365"/>
      <c r="AG165" s="365"/>
      <c r="AH165" s="366"/>
      <c r="AI165" s="365"/>
      <c r="AJ165" s="365"/>
      <c r="AK165" s="367"/>
      <c r="AL165" s="365"/>
      <c r="AM165" s="365"/>
      <c r="AN165" s="366"/>
      <c r="AO165" s="365"/>
      <c r="AP165" s="365"/>
      <c r="AQ165" s="366"/>
      <c r="AR165" s="358"/>
    </row>
    <row r="166" spans="1:44" s="285" customFormat="1" ht="160.5" customHeight="1" thickBot="1">
      <c r="A166" s="713"/>
      <c r="B166" s="765"/>
      <c r="C166" s="765"/>
      <c r="D166" s="282" t="s">
        <v>43</v>
      </c>
      <c r="E166" s="208">
        <f t="shared" si="437"/>
        <v>0</v>
      </c>
      <c r="F166" s="208">
        <f t="shared" si="437"/>
        <v>0</v>
      </c>
      <c r="G166" s="397"/>
      <c r="H166" s="369"/>
      <c r="I166" s="369"/>
      <c r="J166" s="371"/>
      <c r="K166" s="369"/>
      <c r="L166" s="369"/>
      <c r="M166" s="371"/>
      <c r="N166" s="369"/>
      <c r="O166" s="369"/>
      <c r="P166" s="371"/>
      <c r="Q166" s="369"/>
      <c r="R166" s="369"/>
      <c r="S166" s="371"/>
      <c r="T166" s="369"/>
      <c r="U166" s="369"/>
      <c r="V166" s="371"/>
      <c r="W166" s="369"/>
      <c r="X166" s="369"/>
      <c r="Y166" s="371"/>
      <c r="Z166" s="369"/>
      <c r="AA166" s="369"/>
      <c r="AB166" s="371"/>
      <c r="AC166" s="369"/>
      <c r="AD166" s="369"/>
      <c r="AE166" s="371"/>
      <c r="AF166" s="369"/>
      <c r="AG166" s="369"/>
      <c r="AH166" s="371"/>
      <c r="AI166" s="369"/>
      <c r="AJ166" s="369"/>
      <c r="AK166" s="372"/>
      <c r="AL166" s="369"/>
      <c r="AM166" s="369"/>
      <c r="AN166" s="371"/>
      <c r="AO166" s="369"/>
      <c r="AP166" s="369"/>
      <c r="AQ166" s="371"/>
      <c r="AR166" s="373"/>
    </row>
    <row r="167" spans="1:44" s="285" customFormat="1" ht="54" hidden="1" customHeight="1">
      <c r="A167" s="711" t="s">
        <v>429</v>
      </c>
      <c r="B167" s="763" t="s">
        <v>430</v>
      </c>
      <c r="C167" s="763"/>
      <c r="D167" s="280" t="s">
        <v>41</v>
      </c>
      <c r="E167" s="200">
        <f>H167+K167+N167+Q167+T167+W167+Z167+AC167+AF167+AI167+AL167+AO167</f>
        <v>0</v>
      </c>
      <c r="F167" s="200">
        <f>F168+F169+F170+F170</f>
        <v>0</v>
      </c>
      <c r="G167" s="202" t="e">
        <f>F167/E167</f>
        <v>#DIV/0!</v>
      </c>
      <c r="H167" s="368">
        <f>H168+H169+H170+H171+H172+H173</f>
        <v>0</v>
      </c>
      <c r="I167" s="368">
        <f>I168+I169+I170+I171+I172+I173</f>
        <v>0</v>
      </c>
      <c r="J167" s="395"/>
      <c r="K167" s="368">
        <f>K168+K169+K170+K171+K172+K173</f>
        <v>0</v>
      </c>
      <c r="L167" s="368">
        <f>L168+L169+L170+L171+L172+L173</f>
        <v>0</v>
      </c>
      <c r="M167" s="396"/>
      <c r="N167" s="368">
        <f>N168+N169+N170+N171+N172+N173</f>
        <v>0</v>
      </c>
      <c r="O167" s="368">
        <f>O168+O169+O170+O171+O172+O173</f>
        <v>0</v>
      </c>
      <c r="P167" s="395"/>
      <c r="Q167" s="368">
        <f>Q168+Q169+Q170+Q171+Q172+Q173</f>
        <v>0</v>
      </c>
      <c r="R167" s="368">
        <f>R168+R169+R170+R171+R172+R173</f>
        <v>0</v>
      </c>
      <c r="S167" s="396"/>
      <c r="T167" s="368">
        <f>T168+T169+T170+T171+T172+T173</f>
        <v>0</v>
      </c>
      <c r="U167" s="368">
        <f>U168+U169+U170+U171+U172+U173</f>
        <v>0</v>
      </c>
      <c r="V167" s="395"/>
      <c r="W167" s="368">
        <f>W168+W169+W170+W171+W172+W173</f>
        <v>0</v>
      </c>
      <c r="X167" s="368">
        <f>X168+X169+X170+X171+X172+X173</f>
        <v>0</v>
      </c>
      <c r="Y167" s="395"/>
      <c r="Z167" s="368">
        <f t="shared" ref="Z167:AA167" si="439">Z168+Z169+Z170+Z171+Z172+Z173</f>
        <v>0</v>
      </c>
      <c r="AA167" s="368">
        <f t="shared" si="439"/>
        <v>0</v>
      </c>
      <c r="AB167" s="364"/>
      <c r="AC167" s="368">
        <f t="shared" ref="AC167:AD167" si="440">AC168+AC169+AC170+AC171+AC172+AC173</f>
        <v>0</v>
      </c>
      <c r="AD167" s="368">
        <f t="shared" si="440"/>
        <v>0</v>
      </c>
      <c r="AE167" s="364"/>
      <c r="AF167" s="200">
        <f t="shared" ref="AF167:AG167" si="441">AF168+AF169+AF170+AF171+AF172+AF173</f>
        <v>0</v>
      </c>
      <c r="AG167" s="200">
        <f t="shared" si="441"/>
        <v>0</v>
      </c>
      <c r="AH167" s="201" t="e">
        <f t="shared" ref="AH167" si="442">AG167/AF167</f>
        <v>#DIV/0!</v>
      </c>
      <c r="AI167" s="368">
        <f t="shared" ref="AI167:AJ167" si="443">AI168+AI169+AI170+AI171+AI172+AI173</f>
        <v>0</v>
      </c>
      <c r="AJ167" s="368">
        <f t="shared" si="443"/>
        <v>0</v>
      </c>
      <c r="AK167" s="396"/>
      <c r="AL167" s="368">
        <f t="shared" ref="AL167:AM167" si="444">AL168+AL169+AL170+AL171+AL172+AL173</f>
        <v>0</v>
      </c>
      <c r="AM167" s="368">
        <f t="shared" si="444"/>
        <v>0</v>
      </c>
      <c r="AN167" s="396"/>
      <c r="AO167" s="368">
        <f>AO168+AO169+AO170+AO171+AO172+AO173</f>
        <v>0</v>
      </c>
      <c r="AP167" s="368">
        <f>AP168+AP169+AP170+AP171+AP172+AP173</f>
        <v>0</v>
      </c>
      <c r="AQ167" s="395"/>
      <c r="AR167" s="357" t="s">
        <v>437</v>
      </c>
    </row>
    <row r="168" spans="1:44" s="285" customFormat="1" ht="54" hidden="1" customHeight="1" thickBot="1">
      <c r="A168" s="712"/>
      <c r="B168" s="764"/>
      <c r="C168" s="764"/>
      <c r="D168" s="306" t="s">
        <v>37</v>
      </c>
      <c r="E168" s="307">
        <f>H168+K168+N168+Q168+T168+W168+Z168+AC168+AF168+AI168+AL168+AO168</f>
        <v>0</v>
      </c>
      <c r="F168" s="307">
        <f>I168+L168+O168+R168+U168+X168+AA168+AD168+AG168+AJ168+AM168+AP168</f>
        <v>0</v>
      </c>
      <c r="G168" s="318"/>
      <c r="H168" s="365"/>
      <c r="I168" s="365"/>
      <c r="J168" s="366"/>
      <c r="K168" s="365"/>
      <c r="L168" s="365"/>
      <c r="M168" s="366"/>
      <c r="N168" s="365"/>
      <c r="O168" s="365"/>
      <c r="P168" s="366"/>
      <c r="Q168" s="365"/>
      <c r="R168" s="365"/>
      <c r="S168" s="366"/>
      <c r="T168" s="365"/>
      <c r="U168" s="365"/>
      <c r="V168" s="366"/>
      <c r="W168" s="365"/>
      <c r="X168" s="365"/>
      <c r="Y168" s="366"/>
      <c r="Z168" s="365"/>
      <c r="AA168" s="365"/>
      <c r="AB168" s="366"/>
      <c r="AC168" s="365"/>
      <c r="AD168" s="365"/>
      <c r="AE168" s="366"/>
      <c r="AF168" s="607"/>
      <c r="AG168" s="607"/>
      <c r="AH168" s="204"/>
      <c r="AI168" s="365"/>
      <c r="AJ168" s="365"/>
      <c r="AK168" s="367"/>
      <c r="AL168" s="365"/>
      <c r="AM168" s="365"/>
      <c r="AN168" s="366"/>
      <c r="AO168" s="365"/>
      <c r="AP168" s="365"/>
      <c r="AQ168" s="366"/>
      <c r="AR168" s="358"/>
    </row>
    <row r="169" spans="1:44" s="285" customFormat="1" ht="54" hidden="1" customHeight="1">
      <c r="A169" s="712"/>
      <c r="B169" s="764"/>
      <c r="C169" s="764"/>
      <c r="D169" s="305" t="s">
        <v>2</v>
      </c>
      <c r="E169" s="307">
        <f t="shared" ref="E169:F173" si="445">H169+K169+N169+Q169+T169+W169+Z169+AC169+AF169+AI169+AL169+AO169</f>
        <v>0</v>
      </c>
      <c r="F169" s="307">
        <f>I169+L169+O169+R169+U169+X169+AA169+AD169+AG169+AJ169+AM169+AP169</f>
        <v>0</v>
      </c>
      <c r="G169" s="201" t="e">
        <f t="shared" ref="G169" si="446">F169/E169</f>
        <v>#DIV/0!</v>
      </c>
      <c r="H169" s="365">
        <v>0</v>
      </c>
      <c r="I169" s="365"/>
      <c r="J169" s="366"/>
      <c r="K169" s="365">
        <v>0</v>
      </c>
      <c r="L169" s="365">
        <v>0</v>
      </c>
      <c r="M169" s="364"/>
      <c r="N169" s="365">
        <v>0</v>
      </c>
      <c r="O169" s="365"/>
      <c r="P169" s="366"/>
      <c r="Q169" s="365">
        <v>0</v>
      </c>
      <c r="R169" s="365">
        <v>0</v>
      </c>
      <c r="S169" s="396"/>
      <c r="T169" s="365"/>
      <c r="U169" s="365"/>
      <c r="V169" s="366"/>
      <c r="W169" s="365"/>
      <c r="X169" s="365"/>
      <c r="Y169" s="366"/>
      <c r="Z169" s="365"/>
      <c r="AA169" s="365">
        <v>0</v>
      </c>
      <c r="AB169" s="364"/>
      <c r="AC169" s="365"/>
      <c r="AD169" s="365"/>
      <c r="AE169" s="364"/>
      <c r="AF169" s="607">
        <v>0</v>
      </c>
      <c r="AG169" s="607"/>
      <c r="AH169" s="201" t="e">
        <f t="shared" ref="AH169" si="447">AG169/AF169</f>
        <v>#DIV/0!</v>
      </c>
      <c r="AI169" s="365"/>
      <c r="AJ169" s="365"/>
      <c r="AK169" s="367"/>
      <c r="AL169" s="365"/>
      <c r="AM169" s="365"/>
      <c r="AN169" s="366"/>
      <c r="AO169" s="365"/>
      <c r="AP169" s="365"/>
      <c r="AQ169" s="366"/>
      <c r="AR169" s="259" t="s">
        <v>436</v>
      </c>
    </row>
    <row r="170" spans="1:44" s="285" customFormat="1" ht="54" hidden="1" customHeight="1" thickBot="1">
      <c r="A170" s="712"/>
      <c r="B170" s="764"/>
      <c r="C170" s="764"/>
      <c r="D170" s="305" t="s">
        <v>284</v>
      </c>
      <c r="E170" s="307">
        <f t="shared" si="445"/>
        <v>0</v>
      </c>
      <c r="F170" s="307">
        <f>I170+L170+O170+R170+U170+X170+AA170+AD170+AG170+AJ170+AM170+AP170</f>
        <v>0</v>
      </c>
      <c r="G170" s="201"/>
      <c r="H170" s="365"/>
      <c r="I170" s="365"/>
      <c r="J170" s="366"/>
      <c r="K170" s="365"/>
      <c r="L170" s="365"/>
      <c r="M170" s="366"/>
      <c r="N170" s="365">
        <v>0</v>
      </c>
      <c r="O170" s="365"/>
      <c r="P170" s="366"/>
      <c r="Q170" s="365">
        <v>0</v>
      </c>
      <c r="R170" s="365"/>
      <c r="S170" s="366"/>
      <c r="T170" s="365">
        <v>0</v>
      </c>
      <c r="U170" s="365"/>
      <c r="V170" s="366"/>
      <c r="W170" s="365">
        <v>0</v>
      </c>
      <c r="X170" s="365"/>
      <c r="Y170" s="366"/>
      <c r="Z170" s="365"/>
      <c r="AA170" s="365"/>
      <c r="AB170" s="366"/>
      <c r="AC170" s="365"/>
      <c r="AD170" s="365"/>
      <c r="AE170" s="366"/>
      <c r="AF170" s="365"/>
      <c r="AG170" s="365"/>
      <c r="AH170" s="366"/>
      <c r="AI170" s="365"/>
      <c r="AJ170" s="365"/>
      <c r="AK170" s="367"/>
      <c r="AL170" s="365"/>
      <c r="AM170" s="365"/>
      <c r="AN170" s="366"/>
      <c r="AO170" s="365"/>
      <c r="AP170" s="365"/>
      <c r="AQ170" s="366"/>
      <c r="AR170" s="358"/>
    </row>
    <row r="171" spans="1:44" s="285" customFormat="1" ht="54" hidden="1" customHeight="1">
      <c r="A171" s="712"/>
      <c r="B171" s="764"/>
      <c r="C171" s="764"/>
      <c r="D171" s="305" t="s">
        <v>292</v>
      </c>
      <c r="E171" s="200">
        <f t="shared" si="445"/>
        <v>0</v>
      </c>
      <c r="F171" s="200">
        <f t="shared" si="445"/>
        <v>0</v>
      </c>
      <c r="G171" s="201"/>
      <c r="H171" s="365"/>
      <c r="I171" s="365"/>
      <c r="J171" s="366"/>
      <c r="K171" s="365"/>
      <c r="L171" s="365"/>
      <c r="M171" s="366"/>
      <c r="N171" s="365"/>
      <c r="O171" s="365"/>
      <c r="P171" s="366"/>
      <c r="Q171" s="365"/>
      <c r="R171" s="365"/>
      <c r="S171" s="366"/>
      <c r="T171" s="365"/>
      <c r="U171" s="365"/>
      <c r="V171" s="366"/>
      <c r="W171" s="365"/>
      <c r="X171" s="365"/>
      <c r="Y171" s="366"/>
      <c r="Z171" s="365"/>
      <c r="AA171" s="365"/>
      <c r="AB171" s="366"/>
      <c r="AC171" s="365"/>
      <c r="AD171" s="365"/>
      <c r="AE171" s="366"/>
      <c r="AF171" s="365"/>
      <c r="AG171" s="365"/>
      <c r="AH171" s="366"/>
      <c r="AI171" s="365"/>
      <c r="AJ171" s="365"/>
      <c r="AK171" s="367"/>
      <c r="AL171" s="365"/>
      <c r="AM171" s="365"/>
      <c r="AN171" s="366"/>
      <c r="AO171" s="365"/>
      <c r="AP171" s="365"/>
      <c r="AQ171" s="366"/>
      <c r="AR171" s="358"/>
    </row>
    <row r="172" spans="1:44" s="285" customFormat="1" ht="54" hidden="1" customHeight="1">
      <c r="A172" s="712"/>
      <c r="B172" s="764"/>
      <c r="C172" s="764"/>
      <c r="D172" s="305" t="s">
        <v>285</v>
      </c>
      <c r="E172" s="307">
        <f t="shared" si="445"/>
        <v>0</v>
      </c>
      <c r="F172" s="307">
        <f t="shared" si="445"/>
        <v>0</v>
      </c>
      <c r="G172" s="201"/>
      <c r="H172" s="365"/>
      <c r="I172" s="365"/>
      <c r="J172" s="366"/>
      <c r="K172" s="365"/>
      <c r="L172" s="365"/>
      <c r="M172" s="366"/>
      <c r="N172" s="365"/>
      <c r="O172" s="365"/>
      <c r="P172" s="366"/>
      <c r="Q172" s="365"/>
      <c r="R172" s="365"/>
      <c r="S172" s="366"/>
      <c r="T172" s="365"/>
      <c r="U172" s="365"/>
      <c r="V172" s="366"/>
      <c r="W172" s="365"/>
      <c r="X172" s="365"/>
      <c r="Y172" s="366"/>
      <c r="Z172" s="365"/>
      <c r="AA172" s="365"/>
      <c r="AB172" s="366"/>
      <c r="AC172" s="365"/>
      <c r="AD172" s="365"/>
      <c r="AE172" s="366"/>
      <c r="AF172" s="365"/>
      <c r="AG172" s="365"/>
      <c r="AH172" s="366"/>
      <c r="AI172" s="365"/>
      <c r="AJ172" s="365"/>
      <c r="AK172" s="367"/>
      <c r="AL172" s="365"/>
      <c r="AM172" s="365"/>
      <c r="AN172" s="366"/>
      <c r="AO172" s="365"/>
      <c r="AP172" s="365"/>
      <c r="AQ172" s="366"/>
      <c r="AR172" s="358"/>
    </row>
    <row r="173" spans="1:44" s="285" customFormat="1" ht="54" hidden="1" customHeight="1" thickBot="1">
      <c r="A173" s="713"/>
      <c r="B173" s="765"/>
      <c r="C173" s="765"/>
      <c r="D173" s="282" t="s">
        <v>43</v>
      </c>
      <c r="E173" s="208">
        <f t="shared" si="445"/>
        <v>0</v>
      </c>
      <c r="F173" s="208">
        <f t="shared" si="445"/>
        <v>0</v>
      </c>
      <c r="G173" s="338"/>
      <c r="H173" s="382"/>
      <c r="I173" s="382"/>
      <c r="J173" s="384"/>
      <c r="K173" s="382"/>
      <c r="L173" s="382"/>
      <c r="M173" s="384"/>
      <c r="N173" s="382"/>
      <c r="O173" s="382"/>
      <c r="P173" s="384"/>
      <c r="Q173" s="382"/>
      <c r="R173" s="382"/>
      <c r="S173" s="384"/>
      <c r="T173" s="382"/>
      <c r="U173" s="382"/>
      <c r="V173" s="384"/>
      <c r="W173" s="382"/>
      <c r="X173" s="382"/>
      <c r="Y173" s="384"/>
      <c r="Z173" s="382"/>
      <c r="AA173" s="382"/>
      <c r="AB173" s="384"/>
      <c r="AC173" s="382"/>
      <c r="AD173" s="382"/>
      <c r="AE173" s="384"/>
      <c r="AF173" s="382"/>
      <c r="AG173" s="382"/>
      <c r="AH173" s="384"/>
      <c r="AI173" s="382"/>
      <c r="AJ173" s="382"/>
      <c r="AK173" s="383"/>
      <c r="AL173" s="382"/>
      <c r="AM173" s="382"/>
      <c r="AN173" s="384"/>
      <c r="AO173" s="382"/>
      <c r="AP173" s="382"/>
      <c r="AQ173" s="384"/>
      <c r="AR173" s="373"/>
    </row>
    <row r="174" spans="1:44" s="285" customFormat="1" ht="161.25" customHeight="1">
      <c r="A174" s="750" t="s">
        <v>426</v>
      </c>
      <c r="B174" s="714" t="s">
        <v>366</v>
      </c>
      <c r="C174" s="754"/>
      <c r="D174" s="280" t="s">
        <v>41</v>
      </c>
      <c r="E174" s="276">
        <f>H174+K174+N174+Q174+T174+W174+Z174+AC174+AF174+AI174+AL174+AO174</f>
        <v>21279.8</v>
      </c>
      <c r="F174" s="276">
        <f>I174+L174+O174+R174+U174+X174+AA174+AD174+AG174+AJ174+AM174+AP174</f>
        <v>18707.5</v>
      </c>
      <c r="G174" s="201">
        <f>F174/E174</f>
        <v>0.87912010451226053</v>
      </c>
      <c r="H174" s="307">
        <f>H175+H176+H177+H179</f>
        <v>0</v>
      </c>
      <c r="I174" s="307">
        <f>I175+I176+I177+I179</f>
        <v>0</v>
      </c>
      <c r="J174" s="204"/>
      <c r="K174" s="590">
        <f>K175+K176+K177+K178+K179+K180</f>
        <v>44.8</v>
      </c>
      <c r="L174" s="590">
        <f>L175+L176+L177+L178+L179+L180</f>
        <v>44.8</v>
      </c>
      <c r="M174" s="201">
        <v>0</v>
      </c>
      <c r="N174" s="307">
        <f>N175+N176+N177+N178+N179+N180</f>
        <v>79.099999999999994</v>
      </c>
      <c r="O174" s="307">
        <f>O175+O176+O177+O178+O179+O180</f>
        <v>79.099999999999994</v>
      </c>
      <c r="P174" s="201"/>
      <c r="Q174" s="365">
        <f>Q175+Q176+Q177+Q178+Q179+Q180</f>
        <v>44.5</v>
      </c>
      <c r="R174" s="365">
        <f>R175+R176+R177+R178+R179+R180</f>
        <v>44.5</v>
      </c>
      <c r="S174" s="364">
        <f>R174/Q174</f>
        <v>1</v>
      </c>
      <c r="T174" s="307">
        <f>T175+T176+T177+T178+T179+T180</f>
        <v>0</v>
      </c>
      <c r="U174" s="307">
        <f>U175+U176+U177+U178+U179+U180</f>
        <v>0</v>
      </c>
      <c r="V174" s="204"/>
      <c r="W174" s="307">
        <f>W175+W176+W177+W178+W179+W180</f>
        <v>6328.7000000000007</v>
      </c>
      <c r="X174" s="564">
        <f>X175+X176+X177+X178+X179+X180</f>
        <v>6328.7000000000007</v>
      </c>
      <c r="Y174" s="201">
        <f>X174/W174*1</f>
        <v>1</v>
      </c>
      <c r="Z174" s="307">
        <f>Z175+Z176+Z177+Z178+Z179+Z180</f>
        <v>9499.2000000000007</v>
      </c>
      <c r="AA174" s="307">
        <f>AA175+AA176+AA177+AA178+AA179+AA180</f>
        <v>9499.2000000000007</v>
      </c>
      <c r="AB174" s="201">
        <f>AA174/Z174</f>
        <v>1</v>
      </c>
      <c r="AC174" s="307">
        <f>AC175+AC176+AC177+AC178+AC179+AC180</f>
        <v>329.3</v>
      </c>
      <c r="AD174" s="307">
        <f>AD175+AD176+AD177+AD178+AD179+AD180</f>
        <v>329.3</v>
      </c>
      <c r="AE174" s="201"/>
      <c r="AF174" s="607">
        <f>AF175+AF176+AF177+AF178+AF179+AF180</f>
        <v>0</v>
      </c>
      <c r="AG174" s="607">
        <f>AG175+AG176+AG177+AG178+AG179+AG180</f>
        <v>0</v>
      </c>
      <c r="AH174" s="201"/>
      <c r="AI174" s="307">
        <f>AI175+AI176+AI177+AI178+AI179+AI180</f>
        <v>2760.2</v>
      </c>
      <c r="AJ174" s="307">
        <f>AJ175+AJ176+AJ177+AJ178+AJ179+AJ180</f>
        <v>2381.9</v>
      </c>
      <c r="AK174" s="201">
        <f>AJ174/AI174</f>
        <v>0.8629447141511486</v>
      </c>
      <c r="AL174" s="307">
        <f>AL175+AL176+AL177+AL178+AL179+AL180</f>
        <v>2194</v>
      </c>
      <c r="AM174" s="307">
        <f>AM175+AM176+AM177+AM178+AM179+AM180</f>
        <v>0</v>
      </c>
      <c r="AN174" s="204"/>
      <c r="AO174" s="307">
        <f>AO175+AO176+AO177+AO178+AO179+AO180</f>
        <v>0</v>
      </c>
      <c r="AP174" s="307">
        <f>AP175+AP176+AP177+AP178+AP179+AP180</f>
        <v>0</v>
      </c>
      <c r="AQ174" s="201"/>
      <c r="AR174" s="259" t="s">
        <v>580</v>
      </c>
    </row>
    <row r="175" spans="1:44" s="285" customFormat="1" ht="114.75" customHeight="1">
      <c r="A175" s="751"/>
      <c r="B175" s="696"/>
      <c r="C175" s="696"/>
      <c r="D175" s="306" t="s">
        <v>37</v>
      </c>
      <c r="E175" s="307">
        <f>H175+K175+N175+Q175+T175+W175+Z175+AC175+AF175+AI175+AL175+AO175</f>
        <v>0</v>
      </c>
      <c r="F175" s="307">
        <f>I175+L175+O175+R175+U175+X175+AA175+AD175+AG175+AJ175+AM175+AP175</f>
        <v>0</v>
      </c>
      <c r="G175" s="201"/>
      <c r="H175" s="307">
        <f t="shared" ref="H175:I176" si="448">H182</f>
        <v>0</v>
      </c>
      <c r="I175" s="307">
        <f t="shared" si="448"/>
        <v>0</v>
      </c>
      <c r="J175" s="204"/>
      <c r="K175" s="307">
        <f t="shared" ref="K175:L176" si="449">K182</f>
        <v>0</v>
      </c>
      <c r="L175" s="307">
        <f t="shared" si="449"/>
        <v>0</v>
      </c>
      <c r="M175" s="204"/>
      <c r="N175" s="435">
        <f t="shared" ref="N175" si="450">N182+N189</f>
        <v>0</v>
      </c>
      <c r="O175" s="307">
        <f t="shared" ref="O175" si="451">O182</f>
        <v>0</v>
      </c>
      <c r="P175" s="204"/>
      <c r="Q175" s="365">
        <f t="shared" ref="Q175:R176" si="452">Q182</f>
        <v>0</v>
      </c>
      <c r="R175" s="365">
        <f t="shared" si="452"/>
        <v>0</v>
      </c>
      <c r="S175" s="366"/>
      <c r="T175" s="307">
        <f t="shared" ref="T175:U176" si="453">T182</f>
        <v>0</v>
      </c>
      <c r="U175" s="307">
        <f t="shared" si="453"/>
        <v>0</v>
      </c>
      <c r="V175" s="204"/>
      <c r="W175" s="307">
        <f t="shared" ref="W175:X176" si="454">W182</f>
        <v>0</v>
      </c>
      <c r="X175" s="307">
        <f t="shared" si="454"/>
        <v>0</v>
      </c>
      <c r="Y175" s="204"/>
      <c r="Z175" s="307">
        <f t="shared" ref="Z175:AA176" si="455">Z182</f>
        <v>0</v>
      </c>
      <c r="AA175" s="307">
        <f t="shared" si="455"/>
        <v>0</v>
      </c>
      <c r="AB175" s="204"/>
      <c r="AC175" s="307">
        <f t="shared" ref="AC175:AD176" si="456">AC182</f>
        <v>0</v>
      </c>
      <c r="AD175" s="307">
        <f t="shared" si="456"/>
        <v>0</v>
      </c>
      <c r="AE175" s="204"/>
      <c r="AF175" s="607">
        <f t="shared" ref="AF175:AG176" si="457">AF182</f>
        <v>0</v>
      </c>
      <c r="AG175" s="607">
        <f t="shared" si="457"/>
        <v>0</v>
      </c>
      <c r="AH175" s="204"/>
      <c r="AI175" s="307">
        <f t="shared" ref="AI175:AJ176" si="458">AI182</f>
        <v>0</v>
      </c>
      <c r="AJ175" s="307">
        <f t="shared" si="458"/>
        <v>0</v>
      </c>
      <c r="AK175" s="318"/>
      <c r="AL175" s="307">
        <f t="shared" ref="AL175:AM176" si="459">AL182</f>
        <v>0</v>
      </c>
      <c r="AM175" s="307">
        <f t="shared" si="459"/>
        <v>0</v>
      </c>
      <c r="AN175" s="204"/>
      <c r="AO175" s="307">
        <f t="shared" ref="AO175:AP176" si="460">AO182</f>
        <v>0</v>
      </c>
      <c r="AP175" s="307">
        <f t="shared" si="460"/>
        <v>0</v>
      </c>
      <c r="AQ175" s="204"/>
      <c r="AR175" s="259"/>
    </row>
    <row r="176" spans="1:44" s="285" customFormat="1" ht="361.5" customHeight="1" thickBot="1">
      <c r="A176" s="751"/>
      <c r="B176" s="696"/>
      <c r="C176" s="696"/>
      <c r="D176" s="305" t="s">
        <v>2</v>
      </c>
      <c r="E176" s="307">
        <f t="shared" ref="E176:F176" si="461">H176+K176+N176+Q176+T176+W176+Z176+AC176+AF176+AI176+AL176+AO176</f>
        <v>79.099999999999994</v>
      </c>
      <c r="F176" s="307">
        <f t="shared" si="461"/>
        <v>79.099999999999994</v>
      </c>
      <c r="G176" s="201">
        <v>1</v>
      </c>
      <c r="H176" s="307">
        <f t="shared" si="448"/>
        <v>0</v>
      </c>
      <c r="I176" s="307">
        <f t="shared" si="448"/>
        <v>0</v>
      </c>
      <c r="J176" s="204"/>
      <c r="K176" s="307">
        <f t="shared" si="449"/>
        <v>0</v>
      </c>
      <c r="L176" s="307">
        <f t="shared" si="449"/>
        <v>0</v>
      </c>
      <c r="M176" s="204"/>
      <c r="N176" s="435">
        <f>N183+N190+N197</f>
        <v>79.099999999999994</v>
      </c>
      <c r="O176" s="435">
        <f>O183+O190+O197</f>
        <v>79.099999999999994</v>
      </c>
      <c r="P176" s="204"/>
      <c r="Q176" s="365">
        <f t="shared" si="452"/>
        <v>0</v>
      </c>
      <c r="R176" s="365">
        <f t="shared" si="452"/>
        <v>0</v>
      </c>
      <c r="S176" s="366"/>
      <c r="T176" s="307">
        <f t="shared" si="453"/>
        <v>0</v>
      </c>
      <c r="U176" s="307">
        <f t="shared" si="453"/>
        <v>0</v>
      </c>
      <c r="V176" s="204"/>
      <c r="W176" s="307">
        <f t="shared" si="454"/>
        <v>0</v>
      </c>
      <c r="X176" s="307">
        <f t="shared" si="454"/>
        <v>0</v>
      </c>
      <c r="Y176" s="204"/>
      <c r="Z176" s="307">
        <f t="shared" si="455"/>
        <v>0</v>
      </c>
      <c r="AA176" s="307">
        <f t="shared" si="455"/>
        <v>0</v>
      </c>
      <c r="AB176" s="204"/>
      <c r="AC176" s="307">
        <f t="shared" si="456"/>
        <v>0</v>
      </c>
      <c r="AD176" s="307">
        <f t="shared" si="456"/>
        <v>0</v>
      </c>
      <c r="AE176" s="204"/>
      <c r="AF176" s="607">
        <f t="shared" si="457"/>
        <v>0</v>
      </c>
      <c r="AG176" s="607">
        <f t="shared" si="457"/>
        <v>0</v>
      </c>
      <c r="AH176" s="204"/>
      <c r="AI176" s="307">
        <f t="shared" si="458"/>
        <v>0</v>
      </c>
      <c r="AJ176" s="307">
        <f t="shared" si="458"/>
        <v>0</v>
      </c>
      <c r="AK176" s="318"/>
      <c r="AL176" s="307">
        <f t="shared" si="459"/>
        <v>0</v>
      </c>
      <c r="AM176" s="307">
        <f t="shared" si="459"/>
        <v>0</v>
      </c>
      <c r="AN176" s="204"/>
      <c r="AO176" s="307">
        <f>AO232</f>
        <v>0</v>
      </c>
      <c r="AP176" s="307">
        <f t="shared" si="460"/>
        <v>0</v>
      </c>
      <c r="AQ176" s="204"/>
      <c r="AR176" s="259" t="str">
        <f>AR197</f>
        <v xml:space="preserve"> Из бюджета автономного округа перечислено в сумме 79,1 тыс. рублей:                                                                                                                                                                                                                                                                   -городскому поселению Новоаганск перечислены иные межбюджетные трансферты (городскому поселению Новоаганскна премирование победителей окружного конкурса "Лидеры туриндустрии Югры".</v>
      </c>
    </row>
    <row r="177" spans="1:44" s="285" customFormat="1" ht="178.5" customHeight="1" thickBot="1">
      <c r="A177" s="751"/>
      <c r="B177" s="696"/>
      <c r="C177" s="696"/>
      <c r="D177" s="594" t="s">
        <v>284</v>
      </c>
      <c r="E177" s="595">
        <f>H177+K177+N177+Q177+T177+W177+Z177+AC177+AF177+AI177+AL177+AO177</f>
        <v>21200.7</v>
      </c>
      <c r="F177" s="595">
        <f>I177+L177+O177+R177+U177+X177+AA177+AD177+AG177+AJ177+AM177+AP177</f>
        <v>18628.400000000001</v>
      </c>
      <c r="G177" s="596">
        <f t="shared" ref="G177" si="462">F177/E177</f>
        <v>0.87866910054856684</v>
      </c>
      <c r="H177" s="595">
        <f>H184+H191+H198+H240+H247+H254+H261+H268+H275+H282+H289+H296+H303+H310+H317+H325+H333+H341+H349+H357+H365</f>
        <v>0</v>
      </c>
      <c r="I177" s="595">
        <f>I184+I191+I198+I240+I247+I254+I261+I268+I275+I282+I289+I296+I303+I310+I317+I325+I333+I341+I349+I357+I365</f>
        <v>0</v>
      </c>
      <c r="J177" s="597"/>
      <c r="K177" s="584">
        <f>K184+K191+K198+K240+K247+K254+K261+K268+K275+K282+K289+K296+K303+K310+K317+K325+K333+K341+K349+K357+K365</f>
        <v>44.8</v>
      </c>
      <c r="L177" s="584">
        <f>L184+L191+L198+L240+L247+L254+L261+L268+L275+L282+L289+L296+L303+L310+L317+L325+L333+L341+L349+L357+L365</f>
        <v>44.8</v>
      </c>
      <c r="M177" s="202">
        <v>0</v>
      </c>
      <c r="N177" s="584">
        <f>N184+N191+N198+N240+N247+N254+N261+N268+N275+N282+N289+N296+N303+N310+N317+N325+N333+N341+N349+N357+N365</f>
        <v>0</v>
      </c>
      <c r="O177" s="584">
        <f>O184+O191+O198+O240+O247+O254+O261+O268+O275+O282+O289+O296+O303+O310+O317+O325+O333+O341+O349+O357+O365</f>
        <v>0</v>
      </c>
      <c r="P177" s="201"/>
      <c r="Q177" s="584">
        <f>Q184+Q191+Q198+Q240+Q247+Q254+Q261+Q268+Q275+Q282+Q289+Q296+Q303+Q310+Q317+Q325+Q333+Q341+Q349+Q357+Q365</f>
        <v>44.5</v>
      </c>
      <c r="R177" s="584">
        <f>R184+R191+R198+R240+R247+R254+R261+R268+R275+R282+R289+R296+R303+R310+R317+R325+R333+R341+R349+R357+R365</f>
        <v>44.5</v>
      </c>
      <c r="S177" s="202">
        <f>R177/Q177</f>
        <v>1</v>
      </c>
      <c r="T177" s="308">
        <f>T184+T191+T240+T247+T254+T261+T268+T275+T282+T289+T296+T303+T310+T317</f>
        <v>0</v>
      </c>
      <c r="U177" s="307">
        <f>U184+U191+U198</f>
        <v>0</v>
      </c>
      <c r="V177" s="204"/>
      <c r="W177" s="584">
        <f>W184+W191+W198+W240+W247+W254+W261+W268+W275+W282+W289+W296+W303+W310+W317+W325+W333+W341+W349+W357+W365</f>
        <v>6328.7000000000007</v>
      </c>
      <c r="X177" s="584">
        <f>X184+X191+X198+X240+X247+X254+X261+X268+X275+X282+X289+X296+X303+X310+X317+X325+X333+X341+X349+X357+X365</f>
        <v>6328.7000000000007</v>
      </c>
      <c r="Y177" s="201">
        <f>X177/W177*1</f>
        <v>1</v>
      </c>
      <c r="Z177" s="584">
        <f>Z184+Z191+Z198+Z240+Z247+Z254+Z261+Z268+Z275+Z282+Z289+Z296+Z303+Z310+Z317+Z325+Z333+Z341+Z349+Z357+Z365</f>
        <v>9499.2000000000007</v>
      </c>
      <c r="AA177" s="584">
        <f>AA184+AA191+AA198+AA240+AA247+AA254+AA261+AA268+AA275+AA282+AA289+AA296+AA303+AA310+AA317+AA325+AA333+AA341+AA349+AA357+AA365</f>
        <v>9499.2000000000007</v>
      </c>
      <c r="AB177" s="202">
        <f>AA177/Z177</f>
        <v>1</v>
      </c>
      <c r="AC177" s="584">
        <f>AC184+AC247+AC254+AC261+AC268+AC275+AC282+AC289+AC303+AC310+AC317+AC325+AC333+AC341+AC349+AC357+AC365</f>
        <v>329.3</v>
      </c>
      <c r="AD177" s="587">
        <f>AD184+AD247+AD254+AD261+AD268+AD275+AD282+AD289+AD303+AD310+AD317+AD325+AD333+AD341+AD349+AD357+AD365</f>
        <v>329.3</v>
      </c>
      <c r="AE177" s="202"/>
      <c r="AF177" s="601">
        <f>AF184+AF191+AF198+AF240+AF247+AF254+AF261+AF268+AF275+AF282+AF289+AF296+AF303+AF310+AF317+AF325+AF333+AF341+AF349+AF357+AF365</f>
        <v>0</v>
      </c>
      <c r="AG177" s="601">
        <f>AG184+AG191+AG198+AG240+AG247+AG254+AG261+AG268+AG275+AG282+AG289+AG296+AG303+AG310+AG317+AG325+AG333+AG341+AG349+AG357+AG365</f>
        <v>0</v>
      </c>
      <c r="AH177" s="603"/>
      <c r="AI177" s="595">
        <f>AI184+AI191+AI198+AI240+AI247+AI254+AI261+AI268+AI275+AI282+AI289+AI296+AI303+AI310+AI317+AI325+AI333+AI341+AI349+AI357+AI365+AI373+AI381+AI389+AI397+AI405</f>
        <v>2760.2</v>
      </c>
      <c r="AJ177" s="621">
        <f>AJ184+AJ191+AJ198+AJ240+AJ247+AJ254+AJ261+AJ268+AJ275+AJ282+AJ289+AJ296+AJ303+AJ310+AJ317+AJ325+AJ333+AJ341+AJ349+AJ357+AJ365+AJ373+AJ381+AJ389+AJ397+AJ405</f>
        <v>2381.9</v>
      </c>
      <c r="AK177" s="596">
        <f t="shared" ref="AK177" si="463">AJ177/AI177</f>
        <v>0.8629447141511486</v>
      </c>
      <c r="AL177" s="621">
        <f>AL184+AL191+AL198+AL240+AL247+AL254+AL261+AL268+AL275+AL282+AL289+AL296+AL303+AL310+AL317+AL325+AL333+AL341+AL349+AL357+AL365+AL373+AL381+AL389+AL397+AL405</f>
        <v>2194</v>
      </c>
      <c r="AM177" s="621">
        <f>AM184+AM191+AM198+AM240+AM247+AM254+AM261+AM268+AM275+AM282+AM289+AM296+AM303+AM310+AM317+AM325+AM333+AM341+AM349+AM357+AM365+AM373+AM381+AM389+AM397+AM405</f>
        <v>0</v>
      </c>
      <c r="AN177" s="597"/>
      <c r="AO177" s="621">
        <f>AO184+AO191+AO198+AO240+AO247+AO254+AO261+AO268+AO275+AO282+AO289+AO296+AO303+AO310+AO317+AO325+AO333+AO341+AO349+AO357+AO365+AO373+AO381+AO389+AO397+AO405</f>
        <v>0</v>
      </c>
      <c r="AP177" s="621">
        <f t="shared" ref="AP177" si="464">AP184+AP191+AP198+AP240+AP247+AP254+AP261+AP268+AP275+AP282+AP289+AP296+AP303+AP310+AP317+AP325+AP333+AP341+AP349+AP357+AP365+AP397+AP405</f>
        <v>0</v>
      </c>
      <c r="AQ177" s="596"/>
      <c r="AR177" s="619" t="s">
        <v>579</v>
      </c>
    </row>
    <row r="178" spans="1:44" s="285" customFormat="1" ht="369" customHeight="1">
      <c r="A178" s="751"/>
      <c r="B178" s="696"/>
      <c r="C178" s="696"/>
      <c r="D178" s="305" t="s">
        <v>292</v>
      </c>
      <c r="E178" s="200"/>
      <c r="F178" s="200"/>
      <c r="G178" s="201"/>
      <c r="H178" s="307"/>
      <c r="I178" s="307"/>
      <c r="J178" s="204"/>
      <c r="K178" s="307"/>
      <c r="L178" s="307"/>
      <c r="M178" s="204"/>
      <c r="N178" s="307"/>
      <c r="O178" s="307"/>
      <c r="P178" s="204"/>
      <c r="Q178" s="525"/>
      <c r="R178" s="525"/>
      <c r="S178" s="204"/>
      <c r="T178" s="307"/>
      <c r="U178" s="307"/>
      <c r="V178" s="204"/>
      <c r="W178" s="307"/>
      <c r="X178" s="307"/>
      <c r="Y178" s="204"/>
      <c r="Z178" s="307"/>
      <c r="AA178" s="307"/>
      <c r="AB178" s="204"/>
      <c r="AC178" s="307"/>
      <c r="AD178" s="307"/>
      <c r="AE178" s="204"/>
      <c r="AF178" s="607"/>
      <c r="AG178" s="607"/>
      <c r="AH178" s="204"/>
      <c r="AI178" s="307"/>
      <c r="AJ178" s="307"/>
      <c r="AK178" s="318"/>
      <c r="AL178" s="307"/>
      <c r="AM178" s="307"/>
      <c r="AN178" s="204"/>
      <c r="AO178" s="307"/>
      <c r="AP178" s="307"/>
      <c r="AQ178" s="204"/>
      <c r="AR178" s="259"/>
    </row>
    <row r="179" spans="1:44" s="285" customFormat="1" ht="114.75" customHeight="1">
      <c r="A179" s="751"/>
      <c r="B179" s="696"/>
      <c r="C179" s="696"/>
      <c r="D179" s="305" t="s">
        <v>285</v>
      </c>
      <c r="E179" s="307"/>
      <c r="F179" s="307"/>
      <c r="G179" s="201"/>
      <c r="H179" s="307"/>
      <c r="I179" s="307"/>
      <c r="J179" s="204"/>
      <c r="K179" s="307"/>
      <c r="L179" s="307"/>
      <c r="M179" s="204"/>
      <c r="N179" s="307"/>
      <c r="O179" s="307"/>
      <c r="P179" s="204"/>
      <c r="Q179" s="525"/>
      <c r="R179" s="525"/>
      <c r="S179" s="204"/>
      <c r="T179" s="307"/>
      <c r="U179" s="307"/>
      <c r="V179" s="204"/>
      <c r="W179" s="307"/>
      <c r="X179" s="307"/>
      <c r="Y179" s="204"/>
      <c r="Z179" s="307"/>
      <c r="AA179" s="307"/>
      <c r="AB179" s="204"/>
      <c r="AC179" s="307"/>
      <c r="AD179" s="307"/>
      <c r="AE179" s="204"/>
      <c r="AF179" s="607"/>
      <c r="AG179" s="607"/>
      <c r="AH179" s="204"/>
      <c r="AI179" s="307"/>
      <c r="AJ179" s="307"/>
      <c r="AK179" s="318"/>
      <c r="AL179" s="307"/>
      <c r="AM179" s="307"/>
      <c r="AN179" s="204"/>
      <c r="AO179" s="307"/>
      <c r="AP179" s="307"/>
      <c r="AQ179" s="204"/>
      <c r="AR179" s="259"/>
    </row>
    <row r="180" spans="1:44" s="285" customFormat="1" ht="327.75" customHeight="1" thickBot="1">
      <c r="A180" s="752"/>
      <c r="B180" s="715"/>
      <c r="C180" s="715"/>
      <c r="D180" s="282" t="s">
        <v>43</v>
      </c>
      <c r="E180" s="208"/>
      <c r="F180" s="208"/>
      <c r="G180" s="397"/>
      <c r="H180" s="208"/>
      <c r="I180" s="208"/>
      <c r="J180" s="346"/>
      <c r="K180" s="208"/>
      <c r="L180" s="208"/>
      <c r="M180" s="346"/>
      <c r="N180" s="208"/>
      <c r="O180" s="208"/>
      <c r="P180" s="346"/>
      <c r="Q180" s="208"/>
      <c r="R180" s="208"/>
      <c r="S180" s="346"/>
      <c r="T180" s="208"/>
      <c r="U180" s="208"/>
      <c r="V180" s="346"/>
      <c r="W180" s="208"/>
      <c r="X180" s="208"/>
      <c r="Y180" s="346"/>
      <c r="Z180" s="208"/>
      <c r="AA180" s="208"/>
      <c r="AB180" s="346"/>
      <c r="AC180" s="208"/>
      <c r="AD180" s="208"/>
      <c r="AE180" s="346"/>
      <c r="AF180" s="208"/>
      <c r="AG180" s="208"/>
      <c r="AH180" s="346"/>
      <c r="AI180" s="208"/>
      <c r="AJ180" s="208"/>
      <c r="AK180" s="350"/>
      <c r="AL180" s="208"/>
      <c r="AM180" s="208"/>
      <c r="AN180" s="346"/>
      <c r="AO180" s="208"/>
      <c r="AP180" s="208"/>
      <c r="AQ180" s="346"/>
      <c r="AR180" s="349"/>
    </row>
    <row r="181" spans="1:44" s="285" customFormat="1" ht="142.5" customHeight="1">
      <c r="A181" s="711" t="s">
        <v>309</v>
      </c>
      <c r="B181" s="716" t="s">
        <v>461</v>
      </c>
      <c r="C181" s="716"/>
      <c r="D181" s="629" t="s">
        <v>41</v>
      </c>
      <c r="E181" s="200">
        <f>H181+K181+N181+Q181+T181+W181+Z181+AC181+AF181+AI181+AL181+AO181</f>
        <v>178.7</v>
      </c>
      <c r="F181" s="200">
        <f>I181+L181+O181+R181+U181+X181+AA181+AD181+AG181+AJ181+AM181+AP181</f>
        <v>178.7</v>
      </c>
      <c r="G181" s="202">
        <f>F181/E181</f>
        <v>1</v>
      </c>
      <c r="H181" s="200">
        <f>H182+H183+H184+H185+H186+H187</f>
        <v>0</v>
      </c>
      <c r="I181" s="200">
        <f>I182+I183+I184+I185+I186+I187</f>
        <v>0</v>
      </c>
      <c r="J181" s="356"/>
      <c r="K181" s="200">
        <f>K182+K183+K184+K185+K186+K187</f>
        <v>44.8</v>
      </c>
      <c r="L181" s="200">
        <f>L182+L183+L184+L185+L186+L187</f>
        <v>44.8</v>
      </c>
      <c r="M181" s="201">
        <f>L181/K181</f>
        <v>1</v>
      </c>
      <c r="N181" s="200">
        <f>N182+N183+N184+N185+N186+N187</f>
        <v>0</v>
      </c>
      <c r="O181" s="200">
        <f>O182+O183+O184+O185+O186+O187</f>
        <v>0</v>
      </c>
      <c r="P181" s="354"/>
      <c r="Q181" s="200">
        <f>Q182+Q183+Q184+Q185+Q186+Q187</f>
        <v>44.5</v>
      </c>
      <c r="R181" s="200">
        <f>R182+R183+R184+R185+R186+R187</f>
        <v>44.5</v>
      </c>
      <c r="S181" s="201">
        <v>1</v>
      </c>
      <c r="T181" s="200">
        <f>T182+T183+T184+T185+T186+T187</f>
        <v>0</v>
      </c>
      <c r="U181" s="200">
        <f>U182+U183+U184+U185+U186+U187</f>
        <v>0</v>
      </c>
      <c r="V181" s="356"/>
      <c r="W181" s="200">
        <f>W182+W183+W184+W185+W186+W187</f>
        <v>0</v>
      </c>
      <c r="X181" s="200">
        <f>X182+X183+X184+X185+X186+X187</f>
        <v>0</v>
      </c>
      <c r="Y181" s="201"/>
      <c r="Z181" s="200">
        <f t="shared" ref="Z181:AA181" si="465">Z182+Z183+Z184+Z185+Z186+Z187</f>
        <v>44.7</v>
      </c>
      <c r="AA181" s="200">
        <f t="shared" si="465"/>
        <v>44.7</v>
      </c>
      <c r="AB181" s="201">
        <f t="shared" ref="AB181" si="466">AA181/Z181</f>
        <v>1</v>
      </c>
      <c r="AC181" s="200">
        <f t="shared" ref="AC181:AD181" si="467">AC182+AC183+AC184+AC185+AC186+AC187</f>
        <v>44.7</v>
      </c>
      <c r="AD181" s="200">
        <f t="shared" si="467"/>
        <v>44.7</v>
      </c>
      <c r="AE181" s="356"/>
      <c r="AF181" s="200">
        <f t="shared" ref="AF181:AG181" si="468">AF182+AF183+AF184+AF185+AF186+AF187</f>
        <v>0</v>
      </c>
      <c r="AG181" s="200">
        <f t="shared" si="468"/>
        <v>0</v>
      </c>
      <c r="AH181" s="201"/>
      <c r="AI181" s="200">
        <f t="shared" ref="AI181:AJ181" si="469">AI182+AI183+AI184+AI185+AI186+AI187</f>
        <v>0</v>
      </c>
      <c r="AJ181" s="200">
        <f t="shared" si="469"/>
        <v>0</v>
      </c>
      <c r="AK181" s="202" t="e">
        <f>AJ181/AI181</f>
        <v>#DIV/0!</v>
      </c>
      <c r="AL181" s="200">
        <f t="shared" ref="AL181:AM181" si="470">AL182+AL183+AL184+AL185+AL186+AL187</f>
        <v>0</v>
      </c>
      <c r="AM181" s="200">
        <f t="shared" si="470"/>
        <v>0</v>
      </c>
      <c r="AN181" s="356"/>
      <c r="AO181" s="200">
        <f>AO182+AO183+AO184+AO185+AO186+AO187</f>
        <v>0</v>
      </c>
      <c r="AP181" s="200">
        <f>AP182+AP183+AP184+AP185+AP186+AP187</f>
        <v>0</v>
      </c>
      <c r="AQ181" s="202"/>
      <c r="AR181" s="358" t="s">
        <v>530</v>
      </c>
    </row>
    <row r="182" spans="1:44" s="285" customFormat="1" ht="117.75" customHeight="1">
      <c r="A182" s="712"/>
      <c r="B182" s="717"/>
      <c r="C182" s="717"/>
      <c r="D182" s="628" t="s">
        <v>37</v>
      </c>
      <c r="E182" s="307">
        <f>H182+K182+N182+Q182+T182+W182+Z182+AC182+AF182+AI182+AL182+AO182</f>
        <v>0</v>
      </c>
      <c r="F182" s="307">
        <f>I182+L182+O182+R182+U182+X182+AA182+AD182+AG182+AJ182+AM182+AP182</f>
        <v>0</v>
      </c>
      <c r="G182" s="204"/>
      <c r="H182" s="365"/>
      <c r="I182" s="365"/>
      <c r="J182" s="204"/>
      <c r="K182" s="365"/>
      <c r="L182" s="365"/>
      <c r="M182" s="204"/>
      <c r="N182" s="365"/>
      <c r="O182" s="365"/>
      <c r="P182" s="204"/>
      <c r="Q182" s="365"/>
      <c r="R182" s="365"/>
      <c r="S182" s="204"/>
      <c r="T182" s="365"/>
      <c r="U182" s="365"/>
      <c r="V182" s="204"/>
      <c r="W182" s="365"/>
      <c r="X182" s="365"/>
      <c r="Y182" s="204"/>
      <c r="Z182" s="365"/>
      <c r="AA182" s="365"/>
      <c r="AB182" s="204"/>
      <c r="AC182" s="365"/>
      <c r="AD182" s="365"/>
      <c r="AE182" s="204"/>
      <c r="AF182" s="365"/>
      <c r="AG182" s="365"/>
      <c r="AH182" s="204"/>
      <c r="AI182" s="365"/>
      <c r="AJ182" s="365"/>
      <c r="AK182" s="318"/>
      <c r="AL182" s="365"/>
      <c r="AM182" s="365"/>
      <c r="AN182" s="204"/>
      <c r="AO182" s="365"/>
      <c r="AP182" s="365"/>
      <c r="AQ182" s="204"/>
      <c r="AR182" s="358"/>
    </row>
    <row r="183" spans="1:44" s="285" customFormat="1" ht="186.75" customHeight="1" thickBot="1">
      <c r="A183" s="712"/>
      <c r="B183" s="717"/>
      <c r="C183" s="717"/>
      <c r="D183" s="626" t="s">
        <v>2</v>
      </c>
      <c r="E183" s="307">
        <f t="shared" ref="E183:F187" si="471">H183+K183+N183+Q183+T183+W183+Z183+AC183+AF183+AI183+AL183+AO183</f>
        <v>0</v>
      </c>
      <c r="F183" s="307">
        <f t="shared" si="471"/>
        <v>0</v>
      </c>
      <c r="G183" s="204"/>
      <c r="H183" s="365"/>
      <c r="I183" s="365"/>
      <c r="J183" s="204"/>
      <c r="K183" s="365"/>
      <c r="L183" s="365"/>
      <c r="M183" s="204"/>
      <c r="N183" s="365"/>
      <c r="O183" s="365"/>
      <c r="P183" s="204"/>
      <c r="Q183" s="365"/>
      <c r="R183" s="365"/>
      <c r="S183" s="204"/>
      <c r="T183" s="365"/>
      <c r="U183" s="365"/>
      <c r="V183" s="204"/>
      <c r="W183" s="365"/>
      <c r="X183" s="365"/>
      <c r="Y183" s="204"/>
      <c r="Z183" s="365"/>
      <c r="AA183" s="365"/>
      <c r="AB183" s="204"/>
      <c r="AC183" s="365"/>
      <c r="AD183" s="365"/>
      <c r="AE183" s="204"/>
      <c r="AF183" s="365"/>
      <c r="AG183" s="365"/>
      <c r="AH183" s="204"/>
      <c r="AI183" s="365"/>
      <c r="AJ183" s="365"/>
      <c r="AK183" s="318"/>
      <c r="AL183" s="365"/>
      <c r="AM183" s="365"/>
      <c r="AN183" s="204"/>
      <c r="AO183" s="365"/>
      <c r="AP183" s="365"/>
      <c r="AQ183" s="204"/>
      <c r="AR183" s="358"/>
    </row>
    <row r="184" spans="1:44" s="285" customFormat="1" ht="409.6" customHeight="1">
      <c r="A184" s="712"/>
      <c r="B184" s="717"/>
      <c r="C184" s="717"/>
      <c r="D184" s="625" t="s">
        <v>284</v>
      </c>
      <c r="E184" s="584">
        <f t="shared" si="471"/>
        <v>178.7</v>
      </c>
      <c r="F184" s="584">
        <f t="shared" si="471"/>
        <v>178.7</v>
      </c>
      <c r="G184" s="201">
        <f t="shared" ref="G184" si="472">F184/E184</f>
        <v>1</v>
      </c>
      <c r="H184" s="365"/>
      <c r="I184" s="365"/>
      <c r="J184" s="204"/>
      <c r="K184" s="365">
        <v>44.8</v>
      </c>
      <c r="L184" s="365">
        <v>44.8</v>
      </c>
      <c r="M184" s="201">
        <f>L184/K184</f>
        <v>1</v>
      </c>
      <c r="N184" s="365">
        <v>0</v>
      </c>
      <c r="O184" s="365">
        <v>0</v>
      </c>
      <c r="P184" s="318"/>
      <c r="Q184" s="365">
        <v>44.5</v>
      </c>
      <c r="R184" s="365">
        <v>44.5</v>
      </c>
      <c r="S184" s="364">
        <v>1</v>
      </c>
      <c r="T184" s="365"/>
      <c r="U184" s="365"/>
      <c r="V184" s="204"/>
      <c r="W184" s="365"/>
      <c r="X184" s="365"/>
      <c r="Y184" s="204"/>
      <c r="Z184" s="365">
        <v>44.7</v>
      </c>
      <c r="AA184" s="365">
        <v>44.7</v>
      </c>
      <c r="AB184" s="201">
        <f t="shared" ref="AB184" si="473">AA184/Z184</f>
        <v>1</v>
      </c>
      <c r="AC184" s="365">
        <v>44.7</v>
      </c>
      <c r="AD184" s="365">
        <v>44.7</v>
      </c>
      <c r="AE184" s="204"/>
      <c r="AF184" s="365"/>
      <c r="AG184" s="365"/>
      <c r="AH184" s="202"/>
      <c r="AI184" s="307"/>
      <c r="AJ184" s="307"/>
      <c r="AK184" s="201" t="e">
        <f t="shared" ref="AK184" si="474">AJ184/AI184</f>
        <v>#DIV/0!</v>
      </c>
      <c r="AL184" s="365"/>
      <c r="AM184" s="365"/>
      <c r="AN184" s="204"/>
      <c r="AO184" s="365"/>
      <c r="AP184" s="365"/>
      <c r="AQ184" s="202"/>
      <c r="AR184" s="358" t="s">
        <v>529</v>
      </c>
    </row>
    <row r="185" spans="1:44" s="285" customFormat="1" ht="370.5" customHeight="1">
      <c r="A185" s="712"/>
      <c r="B185" s="717"/>
      <c r="C185" s="717"/>
      <c r="D185" s="626" t="s">
        <v>292</v>
      </c>
      <c r="E185" s="575">
        <f t="shared" si="471"/>
        <v>0</v>
      </c>
      <c r="F185" s="575">
        <f t="shared" si="471"/>
        <v>0</v>
      </c>
      <c r="G185" s="580"/>
      <c r="H185" s="365"/>
      <c r="I185" s="365"/>
      <c r="J185" s="204"/>
      <c r="K185" s="365"/>
      <c r="L185" s="365"/>
      <c r="M185" s="204"/>
      <c r="N185" s="365"/>
      <c r="O185" s="365"/>
      <c r="P185" s="204"/>
      <c r="Q185" s="365"/>
      <c r="R185" s="365"/>
      <c r="S185" s="204"/>
      <c r="T185" s="365"/>
      <c r="U185" s="365"/>
      <c r="V185" s="204"/>
      <c r="W185" s="365"/>
      <c r="X185" s="365"/>
      <c r="Y185" s="204"/>
      <c r="Z185" s="365"/>
      <c r="AA185" s="365"/>
      <c r="AB185" s="204"/>
      <c r="AC185" s="365"/>
      <c r="AD185" s="365"/>
      <c r="AE185" s="204"/>
      <c r="AF185" s="365"/>
      <c r="AG185" s="365"/>
      <c r="AH185" s="204"/>
      <c r="AI185" s="365"/>
      <c r="AJ185" s="365"/>
      <c r="AK185" s="318"/>
      <c r="AL185" s="365"/>
      <c r="AM185" s="365"/>
      <c r="AN185" s="204"/>
      <c r="AO185" s="365"/>
      <c r="AP185" s="365"/>
      <c r="AQ185" s="204"/>
      <c r="AR185" s="358"/>
    </row>
    <row r="186" spans="1:44" s="285" customFormat="1" ht="116.25" customHeight="1">
      <c r="A186" s="712"/>
      <c r="B186" s="717"/>
      <c r="C186" s="717"/>
      <c r="D186" s="626" t="s">
        <v>285</v>
      </c>
      <c r="E186" s="307">
        <f t="shared" si="471"/>
        <v>0</v>
      </c>
      <c r="F186" s="307">
        <f t="shared" si="471"/>
        <v>0</v>
      </c>
      <c r="G186" s="204"/>
      <c r="H186" s="365"/>
      <c r="I186" s="365"/>
      <c r="J186" s="204"/>
      <c r="K186" s="365"/>
      <c r="L186" s="365"/>
      <c r="M186" s="204"/>
      <c r="N186" s="365"/>
      <c r="O186" s="365"/>
      <c r="P186" s="204"/>
      <c r="Q186" s="365"/>
      <c r="R186" s="365"/>
      <c r="S186" s="204"/>
      <c r="T186" s="365"/>
      <c r="U186" s="365"/>
      <c r="V186" s="204"/>
      <c r="W186" s="365"/>
      <c r="X186" s="365"/>
      <c r="Y186" s="204"/>
      <c r="Z186" s="365"/>
      <c r="AA186" s="365"/>
      <c r="AB186" s="204"/>
      <c r="AC186" s="365"/>
      <c r="AD186" s="365"/>
      <c r="AE186" s="204"/>
      <c r="AF186" s="365"/>
      <c r="AG186" s="365"/>
      <c r="AH186" s="204"/>
      <c r="AI186" s="365"/>
      <c r="AJ186" s="365"/>
      <c r="AK186" s="318"/>
      <c r="AL186" s="365"/>
      <c r="AM186" s="365"/>
      <c r="AN186" s="204"/>
      <c r="AO186" s="365"/>
      <c r="AP186" s="365"/>
      <c r="AQ186" s="204"/>
      <c r="AR186" s="358"/>
    </row>
    <row r="187" spans="1:44" s="285" customFormat="1" ht="156.75" customHeight="1" thickBot="1">
      <c r="A187" s="713"/>
      <c r="B187" s="718"/>
      <c r="C187" s="718"/>
      <c r="D187" s="630" t="s">
        <v>43</v>
      </c>
      <c r="E187" s="208">
        <f t="shared" si="471"/>
        <v>0</v>
      </c>
      <c r="F187" s="208">
        <f t="shared" si="471"/>
        <v>0</v>
      </c>
      <c r="G187" s="346"/>
      <c r="H187" s="369"/>
      <c r="I187" s="369"/>
      <c r="J187" s="346"/>
      <c r="K187" s="369"/>
      <c r="L187" s="369"/>
      <c r="M187" s="346"/>
      <c r="N187" s="369"/>
      <c r="O187" s="369"/>
      <c r="P187" s="346"/>
      <c r="Q187" s="369"/>
      <c r="R187" s="369"/>
      <c r="S187" s="346"/>
      <c r="T187" s="369"/>
      <c r="U187" s="369"/>
      <c r="V187" s="346"/>
      <c r="W187" s="369"/>
      <c r="X187" s="369"/>
      <c r="Y187" s="346"/>
      <c r="Z187" s="369"/>
      <c r="AA187" s="369"/>
      <c r="AB187" s="346"/>
      <c r="AC187" s="369"/>
      <c r="AD187" s="369"/>
      <c r="AE187" s="346"/>
      <c r="AF187" s="369"/>
      <c r="AG187" s="369"/>
      <c r="AH187" s="346"/>
      <c r="AI187" s="369"/>
      <c r="AJ187" s="369"/>
      <c r="AK187" s="350"/>
      <c r="AL187" s="369"/>
      <c r="AM187" s="369"/>
      <c r="AN187" s="346"/>
      <c r="AO187" s="369"/>
      <c r="AP187" s="369"/>
      <c r="AQ187" s="346"/>
      <c r="AR187" s="398"/>
    </row>
    <row r="188" spans="1:44" s="285" customFormat="1" ht="109.5" customHeight="1">
      <c r="A188" s="711" t="s">
        <v>310</v>
      </c>
      <c r="B188" s="716" t="s">
        <v>460</v>
      </c>
      <c r="C188" s="716"/>
      <c r="D188" s="629" t="s">
        <v>41</v>
      </c>
      <c r="E188" s="200">
        <f>H188+K188+N188+Q188+T188+W188+Z188+AC188+AF188+AI188+AL188+AO188</f>
        <v>200</v>
      </c>
      <c r="F188" s="200">
        <f>I188+L188+O188+R188+U188+X188+AA188+AD188+AG188+AJ188+AM188+AP188</f>
        <v>200</v>
      </c>
      <c r="G188" s="202">
        <f>F188/E188</f>
        <v>1</v>
      </c>
      <c r="H188" s="200">
        <f>H189+H190+H191+H192+H193+H194</f>
        <v>0</v>
      </c>
      <c r="I188" s="200">
        <f>I189+I190+I191+I192+I193+I194</f>
        <v>0</v>
      </c>
      <c r="J188" s="356"/>
      <c r="K188" s="200">
        <f>K189+K190+K191+K192+K193+K194</f>
        <v>0</v>
      </c>
      <c r="L188" s="200">
        <f>L189+L190+L191+L192+L193+L194</f>
        <v>0</v>
      </c>
      <c r="M188" s="201"/>
      <c r="N188" s="200">
        <f>N189+N190+N191+N192+N193+N194</f>
        <v>0</v>
      </c>
      <c r="O188" s="200">
        <f>O189+O190+O191+O192+O193+O194</f>
        <v>0</v>
      </c>
      <c r="P188" s="354"/>
      <c r="Q188" s="200">
        <f>Q189+Q190+Q191+Q192+Q193+Q194</f>
        <v>0</v>
      </c>
      <c r="R188" s="200">
        <f>R189+R190+R191+R192+R193+R194</f>
        <v>0</v>
      </c>
      <c r="S188" s="201"/>
      <c r="T188" s="200">
        <f>T189+T190+T191+T192+T193+T194</f>
        <v>0</v>
      </c>
      <c r="U188" s="200">
        <f>U189+U190+U191+U192+U193+U194</f>
        <v>0</v>
      </c>
      <c r="V188" s="356"/>
      <c r="W188" s="200">
        <f>W189+W190+W191+W192+W193+W194</f>
        <v>0</v>
      </c>
      <c r="X188" s="200">
        <f>X189+X190+X191+X192+X193+X194</f>
        <v>0</v>
      </c>
      <c r="Y188" s="201"/>
      <c r="Z188" s="200">
        <f t="shared" ref="Z188:AA188" si="475">Z189+Z190+Z191+Z192+Z193+Z194</f>
        <v>0</v>
      </c>
      <c r="AA188" s="200">
        <f t="shared" si="475"/>
        <v>0</v>
      </c>
      <c r="AB188" s="201"/>
      <c r="AC188" s="200">
        <f t="shared" ref="AC188:AD188" si="476">AC189+AC190+AC191+AC192+AC193+AC194</f>
        <v>0</v>
      </c>
      <c r="AD188" s="200">
        <f t="shared" si="476"/>
        <v>0</v>
      </c>
      <c r="AE188" s="201">
        <v>0</v>
      </c>
      <c r="AF188" s="200">
        <f t="shared" ref="AF188:AG188" si="477">AF189+AF190+AF191+AF192+AF193+AF194</f>
        <v>0</v>
      </c>
      <c r="AG188" s="200">
        <f t="shared" si="477"/>
        <v>0</v>
      </c>
      <c r="AH188" s="201"/>
      <c r="AI188" s="200">
        <f t="shared" ref="AI188:AJ188" si="478">AI189+AI190+AI191+AI192+AI193+AI194</f>
        <v>200</v>
      </c>
      <c r="AJ188" s="200">
        <f t="shared" si="478"/>
        <v>200</v>
      </c>
      <c r="AK188" s="202"/>
      <c r="AL188" s="200">
        <f t="shared" ref="AL188:AM188" si="479">AL189+AL190+AL191+AL192+AL193+AL194</f>
        <v>0</v>
      </c>
      <c r="AM188" s="200">
        <f t="shared" si="479"/>
        <v>0</v>
      </c>
      <c r="AN188" s="356"/>
      <c r="AO188" s="200">
        <f>AO189+AO190+AO191+AO192+AO193+AO194</f>
        <v>0</v>
      </c>
      <c r="AP188" s="200">
        <f>AP189+AP190+AP191+AP192+AP193+AP194</f>
        <v>0</v>
      </c>
      <c r="AQ188" s="356"/>
      <c r="AR188" s="353"/>
    </row>
    <row r="189" spans="1:44" s="285" customFormat="1" ht="123.75" customHeight="1">
      <c r="A189" s="712"/>
      <c r="B189" s="717"/>
      <c r="C189" s="717"/>
      <c r="D189" s="628" t="s">
        <v>37</v>
      </c>
      <c r="E189" s="307">
        <f>H189+K189+N189+Q189+T189+W189+Z189+AC189+AF189+AI189+AL189+AO189</f>
        <v>0</v>
      </c>
      <c r="F189" s="307">
        <f>I189+L189+O189+R189+U189+X189+AA189+AD189+AG189+AJ189+AM189+AP189</f>
        <v>0</v>
      </c>
      <c r="G189" s="204"/>
      <c r="H189" s="365"/>
      <c r="I189" s="365"/>
      <c r="J189" s="204"/>
      <c r="K189" s="365"/>
      <c r="L189" s="365"/>
      <c r="M189" s="204"/>
      <c r="N189" s="365"/>
      <c r="O189" s="365"/>
      <c r="P189" s="204"/>
      <c r="Q189" s="365"/>
      <c r="R189" s="365"/>
      <c r="S189" s="204"/>
      <c r="T189" s="365"/>
      <c r="U189" s="365"/>
      <c r="V189" s="204"/>
      <c r="W189" s="365"/>
      <c r="X189" s="365"/>
      <c r="Y189" s="204"/>
      <c r="Z189" s="365"/>
      <c r="AA189" s="365"/>
      <c r="AB189" s="204"/>
      <c r="AC189" s="365"/>
      <c r="AD189" s="365"/>
      <c r="AE189" s="201"/>
      <c r="AF189" s="365"/>
      <c r="AG189" s="365"/>
      <c r="AH189" s="204"/>
      <c r="AI189" s="365"/>
      <c r="AJ189" s="365"/>
      <c r="AK189" s="318"/>
      <c r="AL189" s="365"/>
      <c r="AM189" s="365"/>
      <c r="AN189" s="204"/>
      <c r="AO189" s="365"/>
      <c r="AP189" s="365"/>
      <c r="AQ189" s="204"/>
      <c r="AR189" s="358"/>
    </row>
    <row r="190" spans="1:44" s="285" customFormat="1" ht="161.25" customHeight="1">
      <c r="A190" s="712"/>
      <c r="B190" s="717"/>
      <c r="C190" s="717"/>
      <c r="D190" s="626" t="s">
        <v>2</v>
      </c>
      <c r="E190" s="307">
        <f t="shared" ref="E190:F194" si="480">H190+K190+N190+Q190+T190+W190+Z190+AC190+AF190+AI190+AL190+AO190</f>
        <v>0</v>
      </c>
      <c r="F190" s="307">
        <f t="shared" si="480"/>
        <v>0</v>
      </c>
      <c r="G190" s="204"/>
      <c r="H190" s="365"/>
      <c r="I190" s="365"/>
      <c r="J190" s="204"/>
      <c r="K190" s="365"/>
      <c r="L190" s="365"/>
      <c r="M190" s="204"/>
      <c r="N190" s="365"/>
      <c r="O190" s="365"/>
      <c r="P190" s="204"/>
      <c r="Q190" s="365"/>
      <c r="R190" s="365"/>
      <c r="S190" s="204"/>
      <c r="T190" s="365"/>
      <c r="U190" s="365"/>
      <c r="V190" s="204"/>
      <c r="W190" s="365"/>
      <c r="X190" s="365"/>
      <c r="Y190" s="204"/>
      <c r="Z190" s="365"/>
      <c r="AA190" s="365"/>
      <c r="AB190" s="204"/>
      <c r="AC190" s="365"/>
      <c r="AD190" s="365"/>
      <c r="AE190" s="201"/>
      <c r="AF190" s="365"/>
      <c r="AG190" s="365"/>
      <c r="AH190" s="204"/>
      <c r="AI190" s="365"/>
      <c r="AJ190" s="365"/>
      <c r="AK190" s="318"/>
      <c r="AL190" s="365"/>
      <c r="AM190" s="365"/>
      <c r="AN190" s="204"/>
      <c r="AO190" s="365"/>
      <c r="AP190" s="365"/>
      <c r="AQ190" s="204"/>
      <c r="AR190" s="358"/>
    </row>
    <row r="191" spans="1:44" s="285" customFormat="1" ht="152.25" customHeight="1">
      <c r="A191" s="712"/>
      <c r="B191" s="717"/>
      <c r="C191" s="717"/>
      <c r="D191" s="625" t="s">
        <v>284</v>
      </c>
      <c r="E191" s="584">
        <f t="shared" si="480"/>
        <v>200</v>
      </c>
      <c r="F191" s="584">
        <f t="shared" si="480"/>
        <v>200</v>
      </c>
      <c r="G191" s="201">
        <f t="shared" ref="G191" si="481">F191/E191</f>
        <v>1</v>
      </c>
      <c r="H191" s="365"/>
      <c r="I191" s="365"/>
      <c r="J191" s="204"/>
      <c r="K191" s="365">
        <v>0</v>
      </c>
      <c r="L191" s="365"/>
      <c r="M191" s="201"/>
      <c r="N191" s="365"/>
      <c r="O191" s="365">
        <v>0</v>
      </c>
      <c r="P191" s="318"/>
      <c r="Q191" s="365">
        <v>0</v>
      </c>
      <c r="R191" s="365"/>
      <c r="S191" s="201"/>
      <c r="T191" s="365"/>
      <c r="U191" s="365"/>
      <c r="V191" s="204"/>
      <c r="W191" s="365"/>
      <c r="X191" s="365"/>
      <c r="Y191" s="204"/>
      <c r="Z191" s="365"/>
      <c r="AA191" s="365"/>
      <c r="AB191" s="201"/>
      <c r="AC191" s="365">
        <v>0</v>
      </c>
      <c r="AD191" s="365"/>
      <c r="AE191" s="201">
        <v>0</v>
      </c>
      <c r="AF191" s="365"/>
      <c r="AG191" s="365"/>
      <c r="AH191" s="204"/>
      <c r="AI191" s="365">
        <v>200</v>
      </c>
      <c r="AJ191" s="365">
        <v>200</v>
      </c>
      <c r="AK191" s="201"/>
      <c r="AL191" s="365"/>
      <c r="AM191" s="365"/>
      <c r="AN191" s="204"/>
      <c r="AO191" s="365"/>
      <c r="AP191" s="365"/>
      <c r="AQ191" s="204"/>
      <c r="AR191" s="348"/>
    </row>
    <row r="192" spans="1:44" s="285" customFormat="1" ht="406.5" customHeight="1">
      <c r="A192" s="712"/>
      <c r="B192" s="717"/>
      <c r="C192" s="717"/>
      <c r="D192" s="626" t="s">
        <v>292</v>
      </c>
      <c r="E192" s="575">
        <f t="shared" si="480"/>
        <v>0</v>
      </c>
      <c r="F192" s="575">
        <f t="shared" si="480"/>
        <v>0</v>
      </c>
      <c r="G192" s="580"/>
      <c r="H192" s="365"/>
      <c r="I192" s="365"/>
      <c r="J192" s="204"/>
      <c r="K192" s="365"/>
      <c r="L192" s="365"/>
      <c r="M192" s="204"/>
      <c r="N192" s="365"/>
      <c r="O192" s="365"/>
      <c r="P192" s="204"/>
      <c r="Q192" s="365"/>
      <c r="R192" s="365"/>
      <c r="S192" s="204"/>
      <c r="T192" s="365"/>
      <c r="U192" s="365"/>
      <c r="V192" s="204"/>
      <c r="W192" s="365"/>
      <c r="X192" s="365"/>
      <c r="Y192" s="204"/>
      <c r="Z192" s="365"/>
      <c r="AA192" s="365"/>
      <c r="AB192" s="204"/>
      <c r="AC192" s="365"/>
      <c r="AD192" s="365"/>
      <c r="AE192" s="201"/>
      <c r="AF192" s="365"/>
      <c r="AG192" s="365"/>
      <c r="AH192" s="204"/>
      <c r="AI192" s="365"/>
      <c r="AJ192" s="365"/>
      <c r="AK192" s="318"/>
      <c r="AL192" s="365"/>
      <c r="AM192" s="365"/>
      <c r="AN192" s="204"/>
      <c r="AO192" s="365"/>
      <c r="AP192" s="365"/>
      <c r="AQ192" s="204"/>
      <c r="AR192" s="358"/>
    </row>
    <row r="193" spans="1:44" s="285" customFormat="1" ht="125.25" customHeight="1">
      <c r="A193" s="712"/>
      <c r="B193" s="717"/>
      <c r="C193" s="717"/>
      <c r="D193" s="626" t="s">
        <v>285</v>
      </c>
      <c r="E193" s="307">
        <f t="shared" si="480"/>
        <v>0</v>
      </c>
      <c r="F193" s="307">
        <f t="shared" si="480"/>
        <v>0</v>
      </c>
      <c r="G193" s="204"/>
      <c r="H193" s="365"/>
      <c r="I193" s="365"/>
      <c r="J193" s="204"/>
      <c r="K193" s="365"/>
      <c r="L193" s="365"/>
      <c r="M193" s="204"/>
      <c r="N193" s="365"/>
      <c r="O193" s="365"/>
      <c r="P193" s="204"/>
      <c r="Q193" s="365"/>
      <c r="R193" s="365"/>
      <c r="S193" s="204"/>
      <c r="T193" s="365"/>
      <c r="U193" s="365"/>
      <c r="V193" s="204"/>
      <c r="W193" s="365"/>
      <c r="X193" s="365"/>
      <c r="Y193" s="204"/>
      <c r="Z193" s="365"/>
      <c r="AA193" s="365"/>
      <c r="AB193" s="204"/>
      <c r="AC193" s="365"/>
      <c r="AD193" s="365"/>
      <c r="AE193" s="204"/>
      <c r="AF193" s="365"/>
      <c r="AG193" s="365"/>
      <c r="AH193" s="204"/>
      <c r="AI193" s="365"/>
      <c r="AJ193" s="365"/>
      <c r="AK193" s="318"/>
      <c r="AL193" s="365"/>
      <c r="AM193" s="365"/>
      <c r="AN193" s="204"/>
      <c r="AO193" s="365"/>
      <c r="AP193" s="365"/>
      <c r="AQ193" s="204"/>
      <c r="AR193" s="358"/>
    </row>
    <row r="194" spans="1:44" s="285" customFormat="1" ht="186.75" customHeight="1" thickBot="1">
      <c r="A194" s="713"/>
      <c r="B194" s="718"/>
      <c r="C194" s="718"/>
      <c r="D194" s="630" t="s">
        <v>43</v>
      </c>
      <c r="E194" s="208">
        <f t="shared" si="480"/>
        <v>0</v>
      </c>
      <c r="F194" s="208">
        <f t="shared" si="480"/>
        <v>0</v>
      </c>
      <c r="G194" s="346"/>
      <c r="H194" s="369"/>
      <c r="I194" s="369"/>
      <c r="J194" s="346"/>
      <c r="K194" s="369"/>
      <c r="L194" s="369"/>
      <c r="M194" s="346"/>
      <c r="N194" s="369"/>
      <c r="O194" s="369"/>
      <c r="P194" s="346"/>
      <c r="Q194" s="369"/>
      <c r="R194" s="369"/>
      <c r="S194" s="346"/>
      <c r="T194" s="369"/>
      <c r="U194" s="369"/>
      <c r="V194" s="346"/>
      <c r="W194" s="369"/>
      <c r="X194" s="369"/>
      <c r="Y194" s="346"/>
      <c r="Z194" s="369"/>
      <c r="AA194" s="369"/>
      <c r="AB194" s="346"/>
      <c r="AC194" s="369"/>
      <c r="AD194" s="369"/>
      <c r="AE194" s="346"/>
      <c r="AF194" s="369"/>
      <c r="AG194" s="369"/>
      <c r="AH194" s="346"/>
      <c r="AI194" s="369"/>
      <c r="AJ194" s="369"/>
      <c r="AK194" s="350"/>
      <c r="AL194" s="369"/>
      <c r="AM194" s="369"/>
      <c r="AN194" s="346"/>
      <c r="AO194" s="369"/>
      <c r="AP194" s="369"/>
      <c r="AQ194" s="346"/>
      <c r="AR194" s="399"/>
    </row>
    <row r="195" spans="1:44" s="285" customFormat="1" ht="204" customHeight="1">
      <c r="A195" s="711" t="s">
        <v>311</v>
      </c>
      <c r="B195" s="716" t="s">
        <v>476</v>
      </c>
      <c r="C195" s="716"/>
      <c r="D195" s="629" t="s">
        <v>41</v>
      </c>
      <c r="E195" s="200">
        <f>H195+K195+N195+Q195+T195+W195+Z195+AC195+AF195+AI195+AL195+AO195</f>
        <v>79.099999999999994</v>
      </c>
      <c r="F195" s="200">
        <f>I195+L195+O195+R195+U195+X195+AA195+AD195+AG195+AJ195+AM195+AP195</f>
        <v>79.099999999999994</v>
      </c>
      <c r="G195" s="202">
        <v>1</v>
      </c>
      <c r="H195" s="200">
        <f>H196+H197+H198+H199+H200+H201</f>
        <v>0</v>
      </c>
      <c r="I195" s="200">
        <f>I196+I197+I198+I199+I200+I201</f>
        <v>0</v>
      </c>
      <c r="J195" s="356"/>
      <c r="K195" s="200">
        <f>K196+K197+K198+K199+K200+K201</f>
        <v>0</v>
      </c>
      <c r="L195" s="200">
        <f>L196+L197+L198+L199+L200+L201</f>
        <v>0</v>
      </c>
      <c r="M195" s="201"/>
      <c r="N195" s="200">
        <f>N196+N197+N198+N199+N200+N201</f>
        <v>79.099999999999994</v>
      </c>
      <c r="O195" s="200">
        <f>O196+O197+O198+O199+O200+O201</f>
        <v>79.099999999999994</v>
      </c>
      <c r="P195" s="354"/>
      <c r="Q195" s="200">
        <f>Q196+Q197+Q198+Q199+Q200+Q201</f>
        <v>0</v>
      </c>
      <c r="R195" s="200">
        <f>R196+R197+R198+R199+R200+R201</f>
        <v>0</v>
      </c>
      <c r="S195" s="201"/>
      <c r="T195" s="200">
        <f>T196+T197+T198+T199+T200+T201</f>
        <v>0</v>
      </c>
      <c r="U195" s="200">
        <f>U196+U197+U198+U199+U200+U201</f>
        <v>0</v>
      </c>
      <c r="V195" s="356"/>
      <c r="W195" s="200">
        <f>W196+W197+W198+W199+W200+W201</f>
        <v>0</v>
      </c>
      <c r="X195" s="200">
        <f>X196+X197+X198+X199+X200+X201</f>
        <v>0</v>
      </c>
      <c r="Y195" s="201"/>
      <c r="Z195" s="200">
        <f>Z196+Z197+Z198+Z199+Z200+Z201</f>
        <v>0</v>
      </c>
      <c r="AA195" s="200">
        <f>AA196+AA197+AA198+AA199+AA200+AA201</f>
        <v>0</v>
      </c>
      <c r="AB195" s="356"/>
      <c r="AC195" s="200">
        <f>AC196+AC197+AC198+AC199+AC200+AC201</f>
        <v>0</v>
      </c>
      <c r="AD195" s="200">
        <f>AD196+AD197+AD198+AD199+AD200+AD201</f>
        <v>0</v>
      </c>
      <c r="AE195" s="356"/>
      <c r="AF195" s="200">
        <f>AF196+AF197+AF198+AF199+AF200+AF201</f>
        <v>0</v>
      </c>
      <c r="AG195" s="200">
        <f>AG196+AG197+AG198+AG199+AG200+AG201</f>
        <v>0</v>
      </c>
      <c r="AH195" s="201">
        <v>0</v>
      </c>
      <c r="AI195" s="200">
        <f>AI196+AI197+AI198+AI199+AI200+AI201</f>
        <v>0</v>
      </c>
      <c r="AJ195" s="200">
        <f>AJ196+AJ197+AJ198+AJ199+AJ200+AJ201</f>
        <v>0</v>
      </c>
      <c r="AK195" s="202"/>
      <c r="AL195" s="200">
        <f>AL196+AL197+AL198+AL199+AL200+AL201</f>
        <v>0</v>
      </c>
      <c r="AM195" s="200">
        <f>AM196+AM197+AM198+AM199+AM200+AM201</f>
        <v>0</v>
      </c>
      <c r="AN195" s="356"/>
      <c r="AO195" s="200">
        <f>AO196+AO197+AO198+AO199+AO200+AO201</f>
        <v>0</v>
      </c>
      <c r="AP195" s="200">
        <f>AP196+AP197+AP198+AP199+AP200+AP201</f>
        <v>0</v>
      </c>
      <c r="AQ195" s="356"/>
      <c r="AR195" s="400" t="s">
        <v>475</v>
      </c>
    </row>
    <row r="196" spans="1:44" s="285" customFormat="1" ht="125.25" customHeight="1">
      <c r="A196" s="712"/>
      <c r="B196" s="717"/>
      <c r="C196" s="717"/>
      <c r="D196" s="628" t="s">
        <v>37</v>
      </c>
      <c r="E196" s="307">
        <f>H196+K196+N196+Q196+T196+W196+Z196+AC196+AF196+AI196+AL196+AO196</f>
        <v>0</v>
      </c>
      <c r="F196" s="307">
        <f>I196+L196+O196+R196+U196+X196+AA196+AD196+AG196+AJ196+AM196+AP196</f>
        <v>0</v>
      </c>
      <c r="G196" s="204"/>
      <c r="H196" s="365"/>
      <c r="I196" s="365"/>
      <c r="J196" s="204"/>
      <c r="K196" s="365"/>
      <c r="L196" s="365"/>
      <c r="M196" s="204"/>
      <c r="N196" s="365"/>
      <c r="O196" s="365"/>
      <c r="P196" s="204"/>
      <c r="Q196" s="365"/>
      <c r="R196" s="365"/>
      <c r="S196" s="204"/>
      <c r="T196" s="365"/>
      <c r="U196" s="365"/>
      <c r="V196" s="204"/>
      <c r="W196" s="365"/>
      <c r="X196" s="365"/>
      <c r="Y196" s="204"/>
      <c r="Z196" s="365"/>
      <c r="AA196" s="365"/>
      <c r="AB196" s="204"/>
      <c r="AC196" s="365"/>
      <c r="AD196" s="365"/>
      <c r="AE196" s="204"/>
      <c r="AF196" s="365"/>
      <c r="AG196" s="365"/>
      <c r="AH196" s="204"/>
      <c r="AI196" s="365"/>
      <c r="AJ196" s="365"/>
      <c r="AK196" s="318"/>
      <c r="AL196" s="365"/>
      <c r="AM196" s="365"/>
      <c r="AN196" s="204"/>
      <c r="AO196" s="365"/>
      <c r="AP196" s="365"/>
      <c r="AQ196" s="204"/>
      <c r="AR196" s="358"/>
    </row>
    <row r="197" spans="1:44" s="285" customFormat="1" ht="409.6" customHeight="1">
      <c r="A197" s="712"/>
      <c r="B197" s="717"/>
      <c r="C197" s="717"/>
      <c r="D197" s="626" t="s">
        <v>2</v>
      </c>
      <c r="E197" s="307">
        <f t="shared" ref="E197:F201" si="482">H197+K197+N197+Q197+T197+W197+Z197+AC197+AF197+AI197+AL197+AO197</f>
        <v>79.099999999999994</v>
      </c>
      <c r="F197" s="307">
        <f t="shared" si="482"/>
        <v>79.099999999999994</v>
      </c>
      <c r="G197" s="201">
        <v>1</v>
      </c>
      <c r="H197" s="365"/>
      <c r="I197" s="365"/>
      <c r="J197" s="204"/>
      <c r="K197" s="365"/>
      <c r="L197" s="365"/>
      <c r="M197" s="204"/>
      <c r="N197" s="365">
        <v>79.099999999999994</v>
      </c>
      <c r="O197" s="365">
        <v>79.099999999999994</v>
      </c>
      <c r="P197" s="204"/>
      <c r="Q197" s="365"/>
      <c r="R197" s="365"/>
      <c r="S197" s="204"/>
      <c r="T197" s="365"/>
      <c r="U197" s="365"/>
      <c r="V197" s="204"/>
      <c r="W197" s="365"/>
      <c r="X197" s="365"/>
      <c r="Y197" s="204"/>
      <c r="Z197" s="365"/>
      <c r="AA197" s="365"/>
      <c r="AB197" s="204"/>
      <c r="AC197" s="365"/>
      <c r="AD197" s="365"/>
      <c r="AE197" s="204"/>
      <c r="AF197" s="365"/>
      <c r="AG197" s="365"/>
      <c r="AH197" s="204"/>
      <c r="AI197" s="365"/>
      <c r="AJ197" s="365"/>
      <c r="AK197" s="318"/>
      <c r="AL197" s="365"/>
      <c r="AM197" s="365"/>
      <c r="AN197" s="204"/>
      <c r="AO197" s="365"/>
      <c r="AP197" s="365"/>
      <c r="AQ197" s="204"/>
      <c r="AR197" s="259" t="s">
        <v>594</v>
      </c>
    </row>
    <row r="198" spans="1:44" s="285" customFormat="1" ht="198.75" customHeight="1">
      <c r="A198" s="712"/>
      <c r="B198" s="717"/>
      <c r="C198" s="717"/>
      <c r="D198" s="625" t="s">
        <v>284</v>
      </c>
      <c r="E198" s="584">
        <f t="shared" si="482"/>
        <v>0</v>
      </c>
      <c r="F198" s="584">
        <f t="shared" si="482"/>
        <v>0</v>
      </c>
      <c r="G198" s="201"/>
      <c r="H198" s="365"/>
      <c r="I198" s="365"/>
      <c r="J198" s="204"/>
      <c r="K198" s="365"/>
      <c r="L198" s="365"/>
      <c r="M198" s="201"/>
      <c r="N198" s="365">
        <v>0</v>
      </c>
      <c r="O198" s="365">
        <v>0</v>
      </c>
      <c r="P198" s="318"/>
      <c r="Q198" s="365"/>
      <c r="R198" s="365"/>
      <c r="S198" s="201"/>
      <c r="T198" s="365"/>
      <c r="U198" s="365"/>
      <c r="V198" s="204"/>
      <c r="W198" s="365">
        <v>0</v>
      </c>
      <c r="X198" s="365"/>
      <c r="Y198" s="204"/>
      <c r="Z198" s="365"/>
      <c r="AA198" s="365"/>
      <c r="AB198" s="204"/>
      <c r="AC198" s="365"/>
      <c r="AD198" s="365"/>
      <c r="AE198" s="204"/>
      <c r="AF198" s="607">
        <v>0</v>
      </c>
      <c r="AG198" s="607"/>
      <c r="AH198" s="201">
        <v>0</v>
      </c>
      <c r="AI198" s="365">
        <v>0</v>
      </c>
      <c r="AJ198" s="365">
        <v>0</v>
      </c>
      <c r="AK198" s="201"/>
      <c r="AL198" s="365"/>
      <c r="AM198" s="365"/>
      <c r="AN198" s="204"/>
      <c r="AO198" s="365"/>
      <c r="AP198" s="365"/>
      <c r="AQ198" s="204"/>
      <c r="AR198" s="259"/>
    </row>
    <row r="199" spans="1:44" s="285" customFormat="1" ht="206.25" customHeight="1">
      <c r="A199" s="712"/>
      <c r="B199" s="717"/>
      <c r="C199" s="717"/>
      <c r="D199" s="626" t="s">
        <v>292</v>
      </c>
      <c r="E199" s="575">
        <f t="shared" si="482"/>
        <v>0</v>
      </c>
      <c r="F199" s="575">
        <f t="shared" si="482"/>
        <v>0</v>
      </c>
      <c r="G199" s="204"/>
      <c r="H199" s="365"/>
      <c r="I199" s="365"/>
      <c r="J199" s="204"/>
      <c r="K199" s="365"/>
      <c r="L199" s="365"/>
      <c r="M199" s="204"/>
      <c r="N199" s="365"/>
      <c r="O199" s="365"/>
      <c r="P199" s="204"/>
      <c r="Q199" s="365"/>
      <c r="R199" s="365"/>
      <c r="S199" s="204"/>
      <c r="T199" s="365"/>
      <c r="U199" s="365"/>
      <c r="V199" s="204"/>
      <c r="W199" s="365"/>
      <c r="X199" s="365"/>
      <c r="Y199" s="204"/>
      <c r="Z199" s="365"/>
      <c r="AA199" s="365"/>
      <c r="AB199" s="204"/>
      <c r="AC199" s="365"/>
      <c r="AD199" s="365"/>
      <c r="AE199" s="204"/>
      <c r="AF199" s="365"/>
      <c r="AG199" s="365"/>
      <c r="AH199" s="204"/>
      <c r="AI199" s="365"/>
      <c r="AJ199" s="365"/>
      <c r="AK199" s="318"/>
      <c r="AL199" s="365"/>
      <c r="AM199" s="365"/>
      <c r="AN199" s="204"/>
      <c r="AO199" s="365"/>
      <c r="AP199" s="365"/>
      <c r="AQ199" s="204"/>
      <c r="AR199" s="358"/>
    </row>
    <row r="200" spans="1:44" s="285" customFormat="1" ht="165" customHeight="1">
      <c r="A200" s="712"/>
      <c r="B200" s="717"/>
      <c r="C200" s="717"/>
      <c r="D200" s="626" t="s">
        <v>285</v>
      </c>
      <c r="E200" s="307">
        <f t="shared" si="482"/>
        <v>0</v>
      </c>
      <c r="F200" s="307">
        <f t="shared" si="482"/>
        <v>0</v>
      </c>
      <c r="G200" s="204"/>
      <c r="H200" s="365"/>
      <c r="I200" s="365"/>
      <c r="J200" s="204"/>
      <c r="K200" s="365"/>
      <c r="L200" s="365"/>
      <c r="M200" s="204"/>
      <c r="N200" s="365"/>
      <c r="O200" s="365"/>
      <c r="P200" s="204"/>
      <c r="Q200" s="365"/>
      <c r="R200" s="365"/>
      <c r="S200" s="204"/>
      <c r="T200" s="365"/>
      <c r="U200" s="365"/>
      <c r="V200" s="204"/>
      <c r="W200" s="365"/>
      <c r="X200" s="365"/>
      <c r="Y200" s="204"/>
      <c r="Z200" s="365"/>
      <c r="AA200" s="365"/>
      <c r="AB200" s="204"/>
      <c r="AC200" s="365"/>
      <c r="AD200" s="365"/>
      <c r="AE200" s="204"/>
      <c r="AF200" s="365"/>
      <c r="AG200" s="365"/>
      <c r="AH200" s="204"/>
      <c r="AI200" s="365"/>
      <c r="AJ200" s="365"/>
      <c r="AK200" s="318"/>
      <c r="AL200" s="365"/>
      <c r="AM200" s="365"/>
      <c r="AN200" s="204"/>
      <c r="AO200" s="365"/>
      <c r="AP200" s="365"/>
      <c r="AQ200" s="204"/>
      <c r="AR200" s="358"/>
    </row>
    <row r="201" spans="1:44" s="285" customFormat="1" ht="165" customHeight="1" thickBot="1">
      <c r="A201" s="713"/>
      <c r="B201" s="718"/>
      <c r="C201" s="718"/>
      <c r="D201" s="630" t="s">
        <v>43</v>
      </c>
      <c r="E201" s="208">
        <f t="shared" si="482"/>
        <v>0</v>
      </c>
      <c r="F201" s="208">
        <f t="shared" si="482"/>
        <v>0</v>
      </c>
      <c r="G201" s="346"/>
      <c r="H201" s="369"/>
      <c r="I201" s="369"/>
      <c r="J201" s="346"/>
      <c r="K201" s="369"/>
      <c r="L201" s="369"/>
      <c r="M201" s="346"/>
      <c r="N201" s="369"/>
      <c r="O201" s="369"/>
      <c r="P201" s="346"/>
      <c r="Q201" s="369"/>
      <c r="R201" s="369"/>
      <c r="S201" s="346"/>
      <c r="T201" s="369"/>
      <c r="U201" s="369"/>
      <c r="V201" s="346"/>
      <c r="W201" s="369"/>
      <c r="X201" s="369"/>
      <c r="Y201" s="346"/>
      <c r="Z201" s="369"/>
      <c r="AA201" s="369"/>
      <c r="AB201" s="346"/>
      <c r="AC201" s="369"/>
      <c r="AD201" s="369"/>
      <c r="AE201" s="346"/>
      <c r="AF201" s="369"/>
      <c r="AG201" s="369"/>
      <c r="AH201" s="346"/>
      <c r="AI201" s="369"/>
      <c r="AJ201" s="369"/>
      <c r="AK201" s="350"/>
      <c r="AL201" s="369"/>
      <c r="AM201" s="369"/>
      <c r="AN201" s="346"/>
      <c r="AO201" s="369"/>
      <c r="AP201" s="369"/>
      <c r="AQ201" s="346"/>
      <c r="AR201" s="401"/>
    </row>
    <row r="202" spans="1:44" s="285" customFormat="1" ht="165" hidden="1" customHeight="1">
      <c r="A202" s="711" t="s">
        <v>312</v>
      </c>
      <c r="B202" s="763" t="s">
        <v>433</v>
      </c>
      <c r="C202" s="402"/>
      <c r="D202" s="280" t="s">
        <v>41</v>
      </c>
      <c r="E202" s="200">
        <f>H202+K202+N202+Q202+T202+W202+Z202+AC202+AF202+AI202+AL202+AO202</f>
        <v>0</v>
      </c>
      <c r="F202" s="200">
        <f>I202+L202+O202+R202+U202+X202+AA202+AD202+AG202+AJ202+AM202+AP202</f>
        <v>0</v>
      </c>
      <c r="G202" s="201">
        <v>1</v>
      </c>
      <c r="H202" s="307"/>
      <c r="I202" s="307"/>
      <c r="J202" s="204"/>
      <c r="K202" s="307"/>
      <c r="L202" s="307"/>
      <c r="M202" s="204"/>
      <c r="N202" s="307"/>
      <c r="O202" s="307"/>
      <c r="P202" s="204"/>
      <c r="Q202" s="525"/>
      <c r="R202" s="525"/>
      <c r="S202" s="204"/>
      <c r="T202" s="307"/>
      <c r="U202" s="307"/>
      <c r="V202" s="204"/>
      <c r="W202" s="307"/>
      <c r="X202" s="307"/>
      <c r="Y202" s="204"/>
      <c r="Z202" s="307"/>
      <c r="AA202" s="307"/>
      <c r="AB202" s="204"/>
      <c r="AC202" s="307"/>
      <c r="AD202" s="307"/>
      <c r="AE202" s="204"/>
      <c r="AF202" s="607"/>
      <c r="AG202" s="607"/>
      <c r="AH202" s="204"/>
      <c r="AI202" s="307"/>
      <c r="AJ202" s="307"/>
      <c r="AK202" s="318"/>
      <c r="AL202" s="307">
        <f>AL203+AL204+AL205+AL207+AL208</f>
        <v>0</v>
      </c>
      <c r="AM202" s="307">
        <f>AM203+AM204+AM205+AM207+AM208</f>
        <v>0</v>
      </c>
      <c r="AN202" s="204"/>
      <c r="AO202" s="307">
        <f>AO203+AO204+AO205+AO207+AO208</f>
        <v>0</v>
      </c>
      <c r="AP202" s="307">
        <f>AP203+AP204+AP205+AP207+AP208</f>
        <v>0</v>
      </c>
      <c r="AQ202" s="403">
        <v>1</v>
      </c>
      <c r="AR202" s="404" t="s">
        <v>445</v>
      </c>
    </row>
    <row r="203" spans="1:44" s="285" customFormat="1" ht="165" hidden="1" customHeight="1">
      <c r="A203" s="712"/>
      <c r="B203" s="764"/>
      <c r="C203" s="402"/>
      <c r="D203" s="306" t="s">
        <v>37</v>
      </c>
      <c r="E203" s="307">
        <f>H203+K203+N203+Q203+T203+W203+Z203+AC203+AF203+AI203+AL203+AO203</f>
        <v>0</v>
      </c>
      <c r="F203" s="365">
        <f>I203+L203+O203+R203+U203+X203+AA203+AD203+AG203+AJ203+AM203+AP203</f>
        <v>0</v>
      </c>
      <c r="G203" s="364"/>
      <c r="H203" s="365"/>
      <c r="I203" s="365"/>
      <c r="J203" s="366"/>
      <c r="K203" s="365"/>
      <c r="L203" s="365"/>
      <c r="M203" s="366"/>
      <c r="N203" s="365"/>
      <c r="O203" s="365"/>
      <c r="P203" s="366"/>
      <c r="Q203" s="365"/>
      <c r="R203" s="365"/>
      <c r="S203" s="366"/>
      <c r="T203" s="365"/>
      <c r="U203" s="365"/>
      <c r="V203" s="366"/>
      <c r="W203" s="365"/>
      <c r="X203" s="365"/>
      <c r="Y203" s="366"/>
      <c r="Z203" s="365"/>
      <c r="AA203" s="365"/>
      <c r="AB203" s="366"/>
      <c r="AC203" s="365"/>
      <c r="AD203" s="365"/>
      <c r="AE203" s="366"/>
      <c r="AF203" s="365"/>
      <c r="AG203" s="365"/>
      <c r="AH203" s="366"/>
      <c r="AI203" s="365"/>
      <c r="AJ203" s="365"/>
      <c r="AK203" s="367"/>
      <c r="AL203" s="365"/>
      <c r="AM203" s="365"/>
      <c r="AN203" s="366"/>
      <c r="AO203" s="365"/>
      <c r="AP203" s="365"/>
      <c r="AQ203" s="405"/>
      <c r="AR203" s="406"/>
    </row>
    <row r="204" spans="1:44" s="285" customFormat="1" ht="165" hidden="1" customHeight="1">
      <c r="A204" s="712"/>
      <c r="B204" s="764"/>
      <c r="C204" s="402"/>
      <c r="D204" s="305" t="s">
        <v>2</v>
      </c>
      <c r="E204" s="307">
        <f t="shared" ref="E204:E208" si="483">H204+K204+N204+Q204+T204+W204+Z204+AC204+AF204+AI204+AL204+AO204</f>
        <v>0</v>
      </c>
      <c r="F204" s="365">
        <f>I204+L204+O204+R204+U204+X204+AA204+AD204+AG204+AJ204+AM204+AP204</f>
        <v>0</v>
      </c>
      <c r="G204" s="364"/>
      <c r="H204" s="365"/>
      <c r="I204" s="365"/>
      <c r="J204" s="366"/>
      <c r="K204" s="365"/>
      <c r="L204" s="365"/>
      <c r="M204" s="366"/>
      <c r="N204" s="365"/>
      <c r="O204" s="365"/>
      <c r="P204" s="366"/>
      <c r="Q204" s="365"/>
      <c r="R204" s="365"/>
      <c r="S204" s="366"/>
      <c r="T204" s="365"/>
      <c r="U204" s="365"/>
      <c r="V204" s="366"/>
      <c r="W204" s="365"/>
      <c r="X204" s="365"/>
      <c r="Y204" s="366"/>
      <c r="Z204" s="365"/>
      <c r="AA204" s="365"/>
      <c r="AB204" s="366"/>
      <c r="AC204" s="365"/>
      <c r="AD204" s="365"/>
      <c r="AE204" s="366"/>
      <c r="AF204" s="365"/>
      <c r="AG204" s="365"/>
      <c r="AH204" s="366"/>
      <c r="AI204" s="365"/>
      <c r="AJ204" s="365"/>
      <c r="AK204" s="367"/>
      <c r="AL204" s="365"/>
      <c r="AM204" s="365"/>
      <c r="AN204" s="366"/>
      <c r="AO204" s="365"/>
      <c r="AP204" s="365"/>
      <c r="AQ204" s="405"/>
      <c r="AR204" s="406"/>
    </row>
    <row r="205" spans="1:44" s="285" customFormat="1" ht="165" hidden="1" customHeight="1" thickBot="1">
      <c r="A205" s="712"/>
      <c r="B205" s="764"/>
      <c r="C205" s="402"/>
      <c r="D205" s="305" t="s">
        <v>284</v>
      </c>
      <c r="E205" s="307">
        <f t="shared" si="483"/>
        <v>0</v>
      </c>
      <c r="F205" s="307">
        <f>I205+L205+O205+R205+U205+X205+AA205+AD205+AG205+AJ205+AM205+AP205</f>
        <v>0</v>
      </c>
      <c r="G205" s="201">
        <v>1</v>
      </c>
      <c r="H205" s="365"/>
      <c r="I205" s="365"/>
      <c r="J205" s="366"/>
      <c r="K205" s="365"/>
      <c r="L205" s="365"/>
      <c r="M205" s="366"/>
      <c r="N205" s="365"/>
      <c r="O205" s="365"/>
      <c r="P205" s="366"/>
      <c r="Q205" s="365"/>
      <c r="R205" s="365"/>
      <c r="S205" s="366"/>
      <c r="T205" s="365"/>
      <c r="U205" s="365"/>
      <c r="V205" s="366"/>
      <c r="W205" s="365"/>
      <c r="X205" s="365"/>
      <c r="Y205" s="366"/>
      <c r="Z205" s="365"/>
      <c r="AA205" s="365"/>
      <c r="AB205" s="366"/>
      <c r="AC205" s="365"/>
      <c r="AD205" s="365"/>
      <c r="AE205" s="366"/>
      <c r="AF205" s="365"/>
      <c r="AG205" s="365"/>
      <c r="AH205" s="366"/>
      <c r="AI205" s="365"/>
      <c r="AJ205" s="365"/>
      <c r="AK205" s="367"/>
      <c r="AL205" s="365">
        <v>0</v>
      </c>
      <c r="AM205" s="365"/>
      <c r="AN205" s="366"/>
      <c r="AO205" s="307">
        <v>0</v>
      </c>
      <c r="AP205" s="307"/>
      <c r="AQ205" s="403">
        <v>1</v>
      </c>
      <c r="AR205" s="407" t="s">
        <v>446</v>
      </c>
    </row>
    <row r="206" spans="1:44" s="285" customFormat="1" ht="165" hidden="1" customHeight="1">
      <c r="A206" s="712"/>
      <c r="B206" s="764"/>
      <c r="C206" s="402"/>
      <c r="D206" s="305" t="s">
        <v>292</v>
      </c>
      <c r="E206" s="200">
        <f t="shared" si="483"/>
        <v>0</v>
      </c>
      <c r="F206" s="368">
        <f t="shared" ref="F206:F208" si="484">I206+L206+O206+R206+U206+X206+AA206+AD206+AG206+AJ206+AM206+AP206</f>
        <v>0</v>
      </c>
      <c r="G206" s="364"/>
      <c r="H206" s="365"/>
      <c r="I206" s="365"/>
      <c r="J206" s="366"/>
      <c r="K206" s="365"/>
      <c r="L206" s="365"/>
      <c r="M206" s="366"/>
      <c r="N206" s="365"/>
      <c r="O206" s="365"/>
      <c r="P206" s="366"/>
      <c r="Q206" s="365"/>
      <c r="R206" s="365"/>
      <c r="S206" s="366"/>
      <c r="T206" s="365"/>
      <c r="U206" s="365"/>
      <c r="V206" s="366"/>
      <c r="W206" s="365"/>
      <c r="X206" s="365"/>
      <c r="Y206" s="366"/>
      <c r="Z206" s="365"/>
      <c r="AA206" s="365"/>
      <c r="AB206" s="366"/>
      <c r="AC206" s="365"/>
      <c r="AD206" s="365"/>
      <c r="AE206" s="366"/>
      <c r="AF206" s="365"/>
      <c r="AG206" s="365"/>
      <c r="AH206" s="366"/>
      <c r="AI206" s="365"/>
      <c r="AJ206" s="365"/>
      <c r="AK206" s="367"/>
      <c r="AL206" s="365"/>
      <c r="AM206" s="365"/>
      <c r="AN206" s="366"/>
      <c r="AO206" s="365"/>
      <c r="AP206" s="365"/>
      <c r="AQ206" s="405"/>
      <c r="AR206" s="406"/>
    </row>
    <row r="207" spans="1:44" s="285" customFormat="1" ht="165" hidden="1" customHeight="1">
      <c r="A207" s="712"/>
      <c r="B207" s="764"/>
      <c r="C207" s="402"/>
      <c r="D207" s="305" t="s">
        <v>285</v>
      </c>
      <c r="E207" s="307">
        <f t="shared" si="483"/>
        <v>0</v>
      </c>
      <c r="F207" s="365">
        <f t="shared" si="484"/>
        <v>0</v>
      </c>
      <c r="G207" s="364"/>
      <c r="H207" s="365"/>
      <c r="I207" s="365"/>
      <c r="J207" s="366"/>
      <c r="K207" s="365"/>
      <c r="L207" s="365"/>
      <c r="M207" s="366"/>
      <c r="N207" s="365"/>
      <c r="O207" s="365"/>
      <c r="P207" s="366"/>
      <c r="Q207" s="365"/>
      <c r="R207" s="365"/>
      <c r="S207" s="366"/>
      <c r="T207" s="365"/>
      <c r="U207" s="365"/>
      <c r="V207" s="366"/>
      <c r="W207" s="365"/>
      <c r="X207" s="365"/>
      <c r="Y207" s="366"/>
      <c r="Z207" s="365"/>
      <c r="AA207" s="365"/>
      <c r="AB207" s="366"/>
      <c r="AC207" s="365"/>
      <c r="AD207" s="365"/>
      <c r="AE207" s="366"/>
      <c r="AF207" s="365"/>
      <c r="AG207" s="365"/>
      <c r="AH207" s="366"/>
      <c r="AI207" s="365"/>
      <c r="AJ207" s="365"/>
      <c r="AK207" s="367"/>
      <c r="AL207" s="365"/>
      <c r="AM207" s="365"/>
      <c r="AN207" s="366"/>
      <c r="AO207" s="365"/>
      <c r="AP207" s="365"/>
      <c r="AQ207" s="405"/>
      <c r="AR207" s="406"/>
    </row>
    <row r="208" spans="1:44" s="285" customFormat="1" ht="165" hidden="1" customHeight="1" thickBot="1">
      <c r="A208" s="713"/>
      <c r="B208" s="765"/>
      <c r="C208" s="402"/>
      <c r="D208" s="282" t="s">
        <v>43</v>
      </c>
      <c r="E208" s="275">
        <f t="shared" si="483"/>
        <v>0</v>
      </c>
      <c r="F208" s="382">
        <f t="shared" si="484"/>
        <v>0</v>
      </c>
      <c r="G208" s="408"/>
      <c r="H208" s="382"/>
      <c r="I208" s="382"/>
      <c r="J208" s="384"/>
      <c r="K208" s="382"/>
      <c r="L208" s="382"/>
      <c r="M208" s="384"/>
      <c r="N208" s="382"/>
      <c r="O208" s="382"/>
      <c r="P208" s="384"/>
      <c r="Q208" s="382"/>
      <c r="R208" s="382"/>
      <c r="S208" s="384"/>
      <c r="T208" s="382"/>
      <c r="U208" s="382"/>
      <c r="V208" s="384"/>
      <c r="W208" s="382"/>
      <c r="X208" s="382"/>
      <c r="Y208" s="384"/>
      <c r="Z208" s="382"/>
      <c r="AA208" s="382"/>
      <c r="AB208" s="384"/>
      <c r="AC208" s="382"/>
      <c r="AD208" s="382"/>
      <c r="AE208" s="384"/>
      <c r="AF208" s="382"/>
      <c r="AG208" s="382"/>
      <c r="AH208" s="384"/>
      <c r="AI208" s="382"/>
      <c r="AJ208" s="382"/>
      <c r="AK208" s="383"/>
      <c r="AL208" s="382"/>
      <c r="AM208" s="382"/>
      <c r="AN208" s="384"/>
      <c r="AO208" s="382"/>
      <c r="AP208" s="382"/>
      <c r="AQ208" s="409"/>
      <c r="AR208" s="410"/>
    </row>
    <row r="209" spans="1:44" s="285" customFormat="1" ht="165" hidden="1" customHeight="1">
      <c r="A209" s="711" t="s">
        <v>313</v>
      </c>
      <c r="B209" s="763" t="s">
        <v>432</v>
      </c>
      <c r="C209" s="783"/>
      <c r="D209" s="280" t="s">
        <v>41</v>
      </c>
      <c r="E209" s="200">
        <f>H209+K209+N209+Q209+T209+W209+Z209+AC209+AF209+AI209+AL209+AO209</f>
        <v>0</v>
      </c>
      <c r="F209" s="200">
        <f>I209+L209+O209+R209+U209+X209+AA209+AD209+AG209+AJ209+AM209+AP209</f>
        <v>0</v>
      </c>
      <c r="G209" s="201">
        <v>1</v>
      </c>
      <c r="H209" s="307"/>
      <c r="I209" s="307"/>
      <c r="J209" s="204"/>
      <c r="K209" s="307"/>
      <c r="L209" s="307"/>
      <c r="M209" s="204"/>
      <c r="N209" s="307"/>
      <c r="O209" s="307"/>
      <c r="P209" s="204"/>
      <c r="Q209" s="525"/>
      <c r="R209" s="525"/>
      <c r="S209" s="204"/>
      <c r="T209" s="307"/>
      <c r="U209" s="307"/>
      <c r="V209" s="204"/>
      <c r="W209" s="307"/>
      <c r="X209" s="307"/>
      <c r="Y209" s="204"/>
      <c r="Z209" s="307"/>
      <c r="AA209" s="307"/>
      <c r="AB209" s="204"/>
      <c r="AC209" s="307"/>
      <c r="AD209" s="307"/>
      <c r="AE209" s="204"/>
      <c r="AF209" s="607"/>
      <c r="AG209" s="607"/>
      <c r="AH209" s="204"/>
      <c r="AI209" s="307"/>
      <c r="AJ209" s="307"/>
      <c r="AK209" s="318"/>
      <c r="AL209" s="307">
        <f>AL210+AL211+AL212+AL214+AL215</f>
        <v>0</v>
      </c>
      <c r="AM209" s="307"/>
      <c r="AN209" s="204"/>
      <c r="AO209" s="307">
        <f>AO210+AO211+AO212+AO214+AO215</f>
        <v>0</v>
      </c>
      <c r="AP209" s="307">
        <f>AP210+AP211+AP212+AP214+AP215</f>
        <v>0</v>
      </c>
      <c r="AQ209" s="403">
        <v>1</v>
      </c>
      <c r="AR209" s="404" t="s">
        <v>454</v>
      </c>
    </row>
    <row r="210" spans="1:44" s="285" customFormat="1" ht="165" hidden="1" customHeight="1">
      <c r="A210" s="712"/>
      <c r="B210" s="764"/>
      <c r="C210" s="784"/>
      <c r="D210" s="306" t="s">
        <v>37</v>
      </c>
      <c r="E210" s="307">
        <f>H210+K210+N210+Q210+T210+W210+Z210+AC210+AF210+AI210+AL210+AO210</f>
        <v>0</v>
      </c>
      <c r="F210" s="365">
        <f>I210+L210+O210+R210+U210+X210+AA210+AD210+AG210+AJ210+AM210+AP210</f>
        <v>0</v>
      </c>
      <c r="G210" s="364"/>
      <c r="H210" s="365"/>
      <c r="I210" s="365"/>
      <c r="J210" s="366"/>
      <c r="K210" s="365"/>
      <c r="L210" s="365"/>
      <c r="M210" s="366"/>
      <c r="N210" s="365"/>
      <c r="O210" s="365"/>
      <c r="P210" s="366"/>
      <c r="Q210" s="365"/>
      <c r="R210" s="365"/>
      <c r="S210" s="366"/>
      <c r="T210" s="365"/>
      <c r="U210" s="365"/>
      <c r="V210" s="366"/>
      <c r="W210" s="365"/>
      <c r="X210" s="365"/>
      <c r="Y210" s="366"/>
      <c r="Z210" s="365"/>
      <c r="AA210" s="365"/>
      <c r="AB210" s="366"/>
      <c r="AC210" s="365"/>
      <c r="AD210" s="365"/>
      <c r="AE210" s="366"/>
      <c r="AF210" s="365"/>
      <c r="AG210" s="365"/>
      <c r="AH210" s="366"/>
      <c r="AI210" s="365"/>
      <c r="AJ210" s="365"/>
      <c r="AK210" s="367"/>
      <c r="AL210" s="365"/>
      <c r="AM210" s="365"/>
      <c r="AN210" s="366"/>
      <c r="AO210" s="365"/>
      <c r="AP210" s="365"/>
      <c r="AQ210" s="405"/>
      <c r="AR210" s="407"/>
    </row>
    <row r="211" spans="1:44" s="285" customFormat="1" ht="165" hidden="1" customHeight="1" thickBot="1">
      <c r="A211" s="712"/>
      <c r="B211" s="764"/>
      <c r="C211" s="784"/>
      <c r="D211" s="305" t="s">
        <v>2</v>
      </c>
      <c r="E211" s="307">
        <f t="shared" ref="E211:E215" si="485">H211+K211+N211+Q211+T211+W211+Z211+AC211+AF211+AI211+AL211+AO211</f>
        <v>0</v>
      </c>
      <c r="F211" s="365">
        <f>I211+L211+O211+R211+U211+X211+AA211+AD211+AG211+AJ211+AM211+AP211</f>
        <v>0</v>
      </c>
      <c r="G211" s="364"/>
      <c r="H211" s="365"/>
      <c r="I211" s="365"/>
      <c r="J211" s="366"/>
      <c r="K211" s="365"/>
      <c r="L211" s="365"/>
      <c r="M211" s="366"/>
      <c r="N211" s="365"/>
      <c r="O211" s="365"/>
      <c r="P211" s="366"/>
      <c r="Q211" s="365"/>
      <c r="R211" s="365"/>
      <c r="S211" s="366"/>
      <c r="T211" s="365"/>
      <c r="U211" s="365"/>
      <c r="V211" s="366"/>
      <c r="W211" s="365"/>
      <c r="X211" s="365"/>
      <c r="Y211" s="366"/>
      <c r="Z211" s="365"/>
      <c r="AA211" s="365"/>
      <c r="AB211" s="366"/>
      <c r="AC211" s="365"/>
      <c r="AD211" s="365"/>
      <c r="AE211" s="366"/>
      <c r="AF211" s="365"/>
      <c r="AG211" s="365"/>
      <c r="AH211" s="366"/>
      <c r="AI211" s="365"/>
      <c r="AJ211" s="365"/>
      <c r="AK211" s="367"/>
      <c r="AL211" s="365"/>
      <c r="AM211" s="365"/>
      <c r="AN211" s="366"/>
      <c r="AO211" s="365"/>
      <c r="AP211" s="365"/>
      <c r="AQ211" s="405"/>
      <c r="AR211" s="411"/>
    </row>
    <row r="212" spans="1:44" s="285" customFormat="1" ht="165" hidden="1" customHeight="1" thickBot="1">
      <c r="A212" s="712"/>
      <c r="B212" s="764"/>
      <c r="C212" s="784"/>
      <c r="D212" s="305" t="s">
        <v>284</v>
      </c>
      <c r="E212" s="307">
        <f t="shared" si="485"/>
        <v>0</v>
      </c>
      <c r="F212" s="307">
        <f>I212+L212+O212+R212+U212+X212+AA212+AD212+AG212+AJ212+AM212+AP212</f>
        <v>0</v>
      </c>
      <c r="G212" s="201">
        <v>1</v>
      </c>
      <c r="H212" s="365"/>
      <c r="I212" s="365"/>
      <c r="J212" s="366"/>
      <c r="K212" s="365"/>
      <c r="L212" s="365"/>
      <c r="M212" s="366"/>
      <c r="N212" s="365"/>
      <c r="O212" s="365"/>
      <c r="P212" s="366"/>
      <c r="Q212" s="365"/>
      <c r="R212" s="365"/>
      <c r="S212" s="366"/>
      <c r="T212" s="365"/>
      <c r="U212" s="365"/>
      <c r="V212" s="366"/>
      <c r="W212" s="365"/>
      <c r="X212" s="365"/>
      <c r="Y212" s="366"/>
      <c r="Z212" s="365"/>
      <c r="AA212" s="365"/>
      <c r="AB212" s="366"/>
      <c r="AC212" s="365"/>
      <c r="AD212" s="365"/>
      <c r="AE212" s="366"/>
      <c r="AF212" s="365"/>
      <c r="AG212" s="365"/>
      <c r="AH212" s="366"/>
      <c r="AI212" s="365"/>
      <c r="AJ212" s="365"/>
      <c r="AK212" s="367"/>
      <c r="AL212" s="365"/>
      <c r="AM212" s="365"/>
      <c r="AN212" s="366"/>
      <c r="AO212" s="307">
        <v>0</v>
      </c>
      <c r="AP212" s="307"/>
      <c r="AQ212" s="403">
        <v>1</v>
      </c>
      <c r="AR212" s="412" t="s">
        <v>453</v>
      </c>
    </row>
    <row r="213" spans="1:44" s="285" customFormat="1" ht="165" hidden="1" customHeight="1">
      <c r="A213" s="712"/>
      <c r="B213" s="764"/>
      <c r="C213" s="784"/>
      <c r="D213" s="305" t="s">
        <v>292</v>
      </c>
      <c r="E213" s="200">
        <f t="shared" si="485"/>
        <v>0</v>
      </c>
      <c r="F213" s="368">
        <f t="shared" ref="F213:F215" si="486">I213+L213+O213+R213+U213+X213+AA213+AD213+AG213+AJ213+AM213+AP213</f>
        <v>0</v>
      </c>
      <c r="G213" s="364"/>
      <c r="H213" s="365"/>
      <c r="I213" s="365"/>
      <c r="J213" s="366"/>
      <c r="K213" s="365"/>
      <c r="L213" s="365"/>
      <c r="M213" s="366"/>
      <c r="N213" s="365"/>
      <c r="O213" s="365"/>
      <c r="P213" s="366"/>
      <c r="Q213" s="365"/>
      <c r="R213" s="365"/>
      <c r="S213" s="366"/>
      <c r="T213" s="365"/>
      <c r="U213" s="365"/>
      <c r="V213" s="366"/>
      <c r="W213" s="365"/>
      <c r="X213" s="365"/>
      <c r="Y213" s="366"/>
      <c r="Z213" s="365"/>
      <c r="AA213" s="365"/>
      <c r="AB213" s="366"/>
      <c r="AC213" s="365"/>
      <c r="AD213" s="365"/>
      <c r="AE213" s="366"/>
      <c r="AF213" s="365"/>
      <c r="AG213" s="365"/>
      <c r="AH213" s="366"/>
      <c r="AI213" s="365"/>
      <c r="AJ213" s="365"/>
      <c r="AK213" s="367"/>
      <c r="AL213" s="365"/>
      <c r="AM213" s="365"/>
      <c r="AN213" s="366"/>
      <c r="AO213" s="365"/>
      <c r="AP213" s="365"/>
      <c r="AQ213" s="405"/>
      <c r="AR213" s="406"/>
    </row>
    <row r="214" spans="1:44" s="285" customFormat="1" ht="165" hidden="1" customHeight="1">
      <c r="A214" s="712"/>
      <c r="B214" s="764"/>
      <c r="C214" s="784"/>
      <c r="D214" s="305" t="s">
        <v>285</v>
      </c>
      <c r="E214" s="307">
        <f t="shared" si="485"/>
        <v>0</v>
      </c>
      <c r="F214" s="365">
        <f t="shared" si="486"/>
        <v>0</v>
      </c>
      <c r="G214" s="364"/>
      <c r="H214" s="365"/>
      <c r="I214" s="365"/>
      <c r="J214" s="366"/>
      <c r="K214" s="365"/>
      <c r="L214" s="365"/>
      <c r="M214" s="366"/>
      <c r="N214" s="365"/>
      <c r="O214" s="365"/>
      <c r="P214" s="366"/>
      <c r="Q214" s="365"/>
      <c r="R214" s="365"/>
      <c r="S214" s="366"/>
      <c r="T214" s="365"/>
      <c r="U214" s="365"/>
      <c r="V214" s="366"/>
      <c r="W214" s="365"/>
      <c r="X214" s="365"/>
      <c r="Y214" s="366"/>
      <c r="Z214" s="365"/>
      <c r="AA214" s="365"/>
      <c r="AB214" s="366"/>
      <c r="AC214" s="365"/>
      <c r="AD214" s="365"/>
      <c r="AE214" s="366"/>
      <c r="AF214" s="365"/>
      <c r="AG214" s="365"/>
      <c r="AH214" s="366"/>
      <c r="AI214" s="365"/>
      <c r="AJ214" s="365"/>
      <c r="AK214" s="367"/>
      <c r="AL214" s="365"/>
      <c r="AM214" s="365"/>
      <c r="AN214" s="366"/>
      <c r="AO214" s="365"/>
      <c r="AP214" s="365"/>
      <c r="AQ214" s="405"/>
      <c r="AR214" s="406"/>
    </row>
    <row r="215" spans="1:44" s="285" customFormat="1" ht="165" hidden="1" customHeight="1" thickBot="1">
      <c r="A215" s="766"/>
      <c r="B215" s="765"/>
      <c r="C215" s="785"/>
      <c r="D215" s="282" t="s">
        <v>43</v>
      </c>
      <c r="E215" s="365">
        <f t="shared" si="485"/>
        <v>0</v>
      </c>
      <c r="F215" s="365">
        <f t="shared" si="486"/>
        <v>0</v>
      </c>
      <c r="G215" s="364"/>
      <c r="H215" s="365"/>
      <c r="I215" s="365"/>
      <c r="J215" s="366"/>
      <c r="K215" s="365"/>
      <c r="L215" s="365"/>
      <c r="M215" s="366"/>
      <c r="N215" s="365"/>
      <c r="O215" s="365"/>
      <c r="P215" s="366"/>
      <c r="Q215" s="365"/>
      <c r="R215" s="365"/>
      <c r="S215" s="366"/>
      <c r="T215" s="365"/>
      <c r="U215" s="365"/>
      <c r="V215" s="366"/>
      <c r="W215" s="365"/>
      <c r="X215" s="365"/>
      <c r="Y215" s="366"/>
      <c r="Z215" s="365"/>
      <c r="AA215" s="365"/>
      <c r="AB215" s="366"/>
      <c r="AC215" s="365"/>
      <c r="AD215" s="365"/>
      <c r="AE215" s="366"/>
      <c r="AF215" s="365"/>
      <c r="AG215" s="365"/>
      <c r="AH215" s="366"/>
      <c r="AI215" s="365"/>
      <c r="AJ215" s="365"/>
      <c r="AK215" s="367"/>
      <c r="AL215" s="365"/>
      <c r="AM215" s="365"/>
      <c r="AN215" s="366"/>
      <c r="AO215" s="365"/>
      <c r="AP215" s="365"/>
      <c r="AQ215" s="405"/>
      <c r="AR215" s="410"/>
    </row>
    <row r="216" spans="1:44" s="285" customFormat="1" ht="165" hidden="1" customHeight="1">
      <c r="A216" s="787" t="s">
        <v>314</v>
      </c>
      <c r="B216" s="788" t="s">
        <v>447</v>
      </c>
      <c r="C216" s="783"/>
      <c r="D216" s="280" t="s">
        <v>41</v>
      </c>
      <c r="E216" s="200">
        <f>H216+K216+N216+Q216+T216+W216+Z216+AC216+AF216+AI216+AL216+AO216</f>
        <v>0</v>
      </c>
      <c r="F216" s="200">
        <f>I216+L216+O216+R216+U216+X216+AA216+AD216+AG216+AJ216+AM216+AP216</f>
        <v>0</v>
      </c>
      <c r="G216" s="277">
        <v>1</v>
      </c>
      <c r="H216" s="276"/>
      <c r="I216" s="276"/>
      <c r="J216" s="413"/>
      <c r="K216" s="276"/>
      <c r="L216" s="276"/>
      <c r="M216" s="413"/>
      <c r="N216" s="276"/>
      <c r="O216" s="276"/>
      <c r="P216" s="413"/>
      <c r="Q216" s="524"/>
      <c r="R216" s="524"/>
      <c r="S216" s="528"/>
      <c r="T216" s="276"/>
      <c r="U216" s="276"/>
      <c r="V216" s="413"/>
      <c r="W216" s="276"/>
      <c r="X216" s="276"/>
      <c r="Y216" s="413"/>
      <c r="Z216" s="276"/>
      <c r="AA216" s="276"/>
      <c r="AB216" s="413"/>
      <c r="AC216" s="276"/>
      <c r="AD216" s="276"/>
      <c r="AE216" s="204"/>
      <c r="AF216" s="602"/>
      <c r="AG216" s="602"/>
      <c r="AH216" s="606"/>
      <c r="AI216" s="276"/>
      <c r="AJ216" s="276"/>
      <c r="AK216" s="278"/>
      <c r="AL216" s="307">
        <f>AL217+AL218+AL219+AL221+AL222</f>
        <v>0</v>
      </c>
      <c r="AM216" s="307">
        <f>AM217+AM218+AM219+AM221+AM222</f>
        <v>0</v>
      </c>
      <c r="AN216" s="413"/>
      <c r="AO216" s="307">
        <f>AO217+AO218+AO219+AO221+AO222</f>
        <v>0</v>
      </c>
      <c r="AP216" s="307">
        <f>AP217+AP218+AP219+AP221+AP222</f>
        <v>0</v>
      </c>
      <c r="AQ216" s="414">
        <v>1</v>
      </c>
      <c r="AR216" s="404" t="s">
        <v>449</v>
      </c>
    </row>
    <row r="217" spans="1:44" s="285" customFormat="1" ht="165" hidden="1" customHeight="1">
      <c r="A217" s="787"/>
      <c r="B217" s="784"/>
      <c r="C217" s="784"/>
      <c r="D217" s="306" t="s">
        <v>37</v>
      </c>
      <c r="E217" s="307">
        <f>H217+K217+N217+Q217+T217+W217+Z217+AC217+AF217+AI217+AL217+AO217</f>
        <v>0</v>
      </c>
      <c r="F217" s="365">
        <f>I217+L217+O217+R217+U217+X217+AA217+AD217+AG217+AJ217+AM217+AP217</f>
        <v>0</v>
      </c>
      <c r="G217" s="376"/>
      <c r="H217" s="375"/>
      <c r="I217" s="375"/>
      <c r="J217" s="377"/>
      <c r="K217" s="375"/>
      <c r="L217" s="375"/>
      <c r="M217" s="377"/>
      <c r="N217" s="375"/>
      <c r="O217" s="375"/>
      <c r="P217" s="377"/>
      <c r="Q217" s="375"/>
      <c r="R217" s="375"/>
      <c r="S217" s="377"/>
      <c r="T217" s="375"/>
      <c r="U217" s="375"/>
      <c r="V217" s="377"/>
      <c r="W217" s="375"/>
      <c r="X217" s="375"/>
      <c r="Y217" s="377"/>
      <c r="Z217" s="375"/>
      <c r="AA217" s="375"/>
      <c r="AB217" s="377"/>
      <c r="AC217" s="375"/>
      <c r="AD217" s="375"/>
      <c r="AE217" s="366"/>
      <c r="AF217" s="375"/>
      <c r="AG217" s="375"/>
      <c r="AH217" s="377"/>
      <c r="AI217" s="375"/>
      <c r="AJ217" s="375"/>
      <c r="AK217" s="415"/>
      <c r="AL217" s="375"/>
      <c r="AM217" s="375"/>
      <c r="AN217" s="377"/>
      <c r="AO217" s="375"/>
      <c r="AP217" s="375"/>
      <c r="AQ217" s="416"/>
      <c r="AR217" s="407"/>
    </row>
    <row r="218" spans="1:44" s="285" customFormat="1" ht="165" hidden="1" customHeight="1">
      <c r="A218" s="787"/>
      <c r="B218" s="784"/>
      <c r="C218" s="784"/>
      <c r="D218" s="305" t="s">
        <v>2</v>
      </c>
      <c r="E218" s="307">
        <f t="shared" ref="E218:F222" si="487">H218+K218+N218+Q218+T218+W218+Z218+AC218+AF218+AI218+AL218+AO218</f>
        <v>0</v>
      </c>
      <c r="F218" s="365">
        <f>I218+L218+O218+R218+U218+X218+AA218+AD218+AG218+AJ218+AM218+AP218</f>
        <v>0</v>
      </c>
      <c r="G218" s="376"/>
      <c r="H218" s="375"/>
      <c r="I218" s="375"/>
      <c r="J218" s="377"/>
      <c r="K218" s="375"/>
      <c r="L218" s="375"/>
      <c r="M218" s="377"/>
      <c r="N218" s="375"/>
      <c r="O218" s="375"/>
      <c r="P218" s="377"/>
      <c r="Q218" s="375"/>
      <c r="R218" s="375"/>
      <c r="S218" s="377"/>
      <c r="T218" s="375"/>
      <c r="U218" s="375"/>
      <c r="V218" s="377"/>
      <c r="W218" s="375"/>
      <c r="X218" s="375"/>
      <c r="Y218" s="377"/>
      <c r="Z218" s="375"/>
      <c r="AA218" s="375"/>
      <c r="AB218" s="377"/>
      <c r="AC218" s="375"/>
      <c r="AD218" s="375"/>
      <c r="AE218" s="366"/>
      <c r="AF218" s="375"/>
      <c r="AG218" s="375"/>
      <c r="AH218" s="377"/>
      <c r="AI218" s="375"/>
      <c r="AJ218" s="375"/>
      <c r="AK218" s="415"/>
      <c r="AL218" s="375"/>
      <c r="AM218" s="375"/>
      <c r="AN218" s="377"/>
      <c r="AO218" s="375"/>
      <c r="AP218" s="375"/>
      <c r="AQ218" s="416"/>
      <c r="AR218" s="407"/>
    </row>
    <row r="219" spans="1:44" s="285" customFormat="1" ht="165" hidden="1" customHeight="1" thickBot="1">
      <c r="A219" s="787"/>
      <c r="B219" s="784"/>
      <c r="C219" s="784"/>
      <c r="D219" s="305" t="s">
        <v>284</v>
      </c>
      <c r="E219" s="307">
        <f t="shared" si="487"/>
        <v>0</v>
      </c>
      <c r="F219" s="307">
        <f>I219+L219+O219+R219+U219+X219+AA219+AD219+AG219+AJ219+AM219+AP219</f>
        <v>0</v>
      </c>
      <c r="G219" s="277">
        <v>1</v>
      </c>
      <c r="H219" s="375"/>
      <c r="I219" s="375"/>
      <c r="J219" s="377"/>
      <c r="K219" s="375"/>
      <c r="L219" s="375"/>
      <c r="M219" s="377"/>
      <c r="N219" s="375"/>
      <c r="O219" s="375"/>
      <c r="P219" s="377"/>
      <c r="Q219" s="375"/>
      <c r="R219" s="375"/>
      <c r="S219" s="377"/>
      <c r="T219" s="375"/>
      <c r="U219" s="375"/>
      <c r="V219" s="377"/>
      <c r="W219" s="375"/>
      <c r="X219" s="375"/>
      <c r="Y219" s="377"/>
      <c r="Z219" s="375"/>
      <c r="AA219" s="375"/>
      <c r="AB219" s="377"/>
      <c r="AC219" s="375"/>
      <c r="AD219" s="375"/>
      <c r="AE219" s="366"/>
      <c r="AF219" s="375"/>
      <c r="AG219" s="375"/>
      <c r="AH219" s="377"/>
      <c r="AI219" s="375"/>
      <c r="AJ219" s="375"/>
      <c r="AK219" s="415"/>
      <c r="AL219" s="375"/>
      <c r="AM219" s="375"/>
      <c r="AN219" s="377"/>
      <c r="AO219" s="276">
        <v>0</v>
      </c>
      <c r="AP219" s="276"/>
      <c r="AQ219" s="414">
        <v>1</v>
      </c>
      <c r="AR219" s="407" t="s">
        <v>448</v>
      </c>
    </row>
    <row r="220" spans="1:44" s="285" customFormat="1" ht="165" hidden="1" customHeight="1">
      <c r="A220" s="787"/>
      <c r="B220" s="784"/>
      <c r="C220" s="784"/>
      <c r="D220" s="305" t="s">
        <v>292</v>
      </c>
      <c r="E220" s="200">
        <f t="shared" si="487"/>
        <v>0</v>
      </c>
      <c r="F220" s="368">
        <f t="shared" si="487"/>
        <v>0</v>
      </c>
      <c r="G220" s="376"/>
      <c r="H220" s="375"/>
      <c r="I220" s="375"/>
      <c r="J220" s="377"/>
      <c r="K220" s="375"/>
      <c r="L220" s="375"/>
      <c r="M220" s="377"/>
      <c r="N220" s="375"/>
      <c r="O220" s="375"/>
      <c r="P220" s="377"/>
      <c r="Q220" s="375"/>
      <c r="R220" s="375"/>
      <c r="S220" s="377"/>
      <c r="T220" s="375"/>
      <c r="U220" s="375"/>
      <c r="V220" s="377"/>
      <c r="W220" s="375"/>
      <c r="X220" s="375"/>
      <c r="Y220" s="377"/>
      <c r="Z220" s="375"/>
      <c r="AA220" s="375"/>
      <c r="AB220" s="377"/>
      <c r="AC220" s="375"/>
      <c r="AD220" s="375"/>
      <c r="AE220" s="366"/>
      <c r="AF220" s="375"/>
      <c r="AG220" s="375"/>
      <c r="AH220" s="377"/>
      <c r="AI220" s="375"/>
      <c r="AJ220" s="375"/>
      <c r="AK220" s="415"/>
      <c r="AL220" s="375"/>
      <c r="AM220" s="375"/>
      <c r="AN220" s="377"/>
      <c r="AO220" s="375"/>
      <c r="AP220" s="375"/>
      <c r="AQ220" s="416"/>
      <c r="AR220" s="406"/>
    </row>
    <row r="221" spans="1:44" s="285" customFormat="1" ht="165" hidden="1" customHeight="1">
      <c r="A221" s="787"/>
      <c r="B221" s="784"/>
      <c r="C221" s="784"/>
      <c r="D221" s="305" t="s">
        <v>285</v>
      </c>
      <c r="E221" s="307">
        <f t="shared" si="487"/>
        <v>0</v>
      </c>
      <c r="F221" s="365">
        <f t="shared" si="487"/>
        <v>0</v>
      </c>
      <c r="G221" s="376"/>
      <c r="H221" s="375"/>
      <c r="I221" s="375"/>
      <c r="J221" s="377"/>
      <c r="K221" s="375"/>
      <c r="L221" s="375"/>
      <c r="M221" s="377"/>
      <c r="N221" s="375"/>
      <c r="O221" s="375"/>
      <c r="P221" s="377"/>
      <c r="Q221" s="375"/>
      <c r="R221" s="375"/>
      <c r="S221" s="377"/>
      <c r="T221" s="375"/>
      <c r="U221" s="375"/>
      <c r="V221" s="377"/>
      <c r="W221" s="375"/>
      <c r="X221" s="375"/>
      <c r="Y221" s="377"/>
      <c r="Z221" s="375"/>
      <c r="AA221" s="375"/>
      <c r="AB221" s="377"/>
      <c r="AC221" s="375"/>
      <c r="AD221" s="375"/>
      <c r="AE221" s="366"/>
      <c r="AF221" s="375"/>
      <c r="AG221" s="375"/>
      <c r="AH221" s="377"/>
      <c r="AI221" s="375"/>
      <c r="AJ221" s="375"/>
      <c r="AK221" s="415"/>
      <c r="AL221" s="375"/>
      <c r="AM221" s="375"/>
      <c r="AN221" s="377"/>
      <c r="AO221" s="375"/>
      <c r="AP221" s="375"/>
      <c r="AQ221" s="416"/>
      <c r="AR221" s="406"/>
    </row>
    <row r="222" spans="1:44" s="285" customFormat="1" ht="165" hidden="1" customHeight="1" thickBot="1">
      <c r="A222" s="787"/>
      <c r="B222" s="789"/>
      <c r="C222" s="785"/>
      <c r="D222" s="282" t="s">
        <v>43</v>
      </c>
      <c r="E222" s="365">
        <f t="shared" si="487"/>
        <v>0</v>
      </c>
      <c r="F222" s="365">
        <f t="shared" si="487"/>
        <v>0</v>
      </c>
      <c r="G222" s="376"/>
      <c r="H222" s="375"/>
      <c r="I222" s="375"/>
      <c r="J222" s="377"/>
      <c r="K222" s="375"/>
      <c r="L222" s="375"/>
      <c r="M222" s="377"/>
      <c r="N222" s="375"/>
      <c r="O222" s="375"/>
      <c r="P222" s="377"/>
      <c r="Q222" s="375"/>
      <c r="R222" s="375"/>
      <c r="S222" s="377"/>
      <c r="T222" s="375"/>
      <c r="U222" s="375"/>
      <c r="V222" s="377"/>
      <c r="W222" s="375"/>
      <c r="X222" s="375"/>
      <c r="Y222" s="377"/>
      <c r="Z222" s="375"/>
      <c r="AA222" s="375"/>
      <c r="AB222" s="377"/>
      <c r="AC222" s="375"/>
      <c r="AD222" s="375"/>
      <c r="AE222" s="366"/>
      <c r="AF222" s="375"/>
      <c r="AG222" s="375"/>
      <c r="AH222" s="377"/>
      <c r="AI222" s="375"/>
      <c r="AJ222" s="375"/>
      <c r="AK222" s="415"/>
      <c r="AL222" s="375"/>
      <c r="AM222" s="375"/>
      <c r="AN222" s="377"/>
      <c r="AO222" s="375"/>
      <c r="AP222" s="375"/>
      <c r="AQ222" s="416"/>
      <c r="AR222" s="410"/>
    </row>
    <row r="223" spans="1:44" s="285" customFormat="1" ht="165" hidden="1" customHeight="1">
      <c r="A223" s="787" t="s">
        <v>315</v>
      </c>
      <c r="B223" s="788" t="s">
        <v>450</v>
      </c>
      <c r="C223" s="783"/>
      <c r="D223" s="280" t="s">
        <v>41</v>
      </c>
      <c r="E223" s="200">
        <f>H223+K223+N223+Q223+T223+W223+Z223+AC223+AF223+AI223+AL223+AO223</f>
        <v>0</v>
      </c>
      <c r="F223" s="200">
        <f>I223+L223+O223+R223+U223+X223+AA223+AD223+AG223+AJ223+AM223+AP223</f>
        <v>0</v>
      </c>
      <c r="G223" s="277">
        <v>1</v>
      </c>
      <c r="H223" s="276"/>
      <c r="I223" s="276"/>
      <c r="J223" s="413"/>
      <c r="K223" s="276"/>
      <c r="L223" s="276"/>
      <c r="M223" s="413"/>
      <c r="N223" s="276"/>
      <c r="O223" s="276"/>
      <c r="P223" s="413"/>
      <c r="Q223" s="524"/>
      <c r="R223" s="524"/>
      <c r="S223" s="528"/>
      <c r="T223" s="276"/>
      <c r="U223" s="276"/>
      <c r="V223" s="413"/>
      <c r="W223" s="276"/>
      <c r="X223" s="276"/>
      <c r="Y223" s="413"/>
      <c r="Z223" s="276"/>
      <c r="AA223" s="276"/>
      <c r="AB223" s="413"/>
      <c r="AC223" s="276"/>
      <c r="AD223" s="276"/>
      <c r="AE223" s="204"/>
      <c r="AF223" s="602"/>
      <c r="AG223" s="602"/>
      <c r="AH223" s="606"/>
      <c r="AI223" s="276"/>
      <c r="AJ223" s="276"/>
      <c r="AK223" s="278"/>
      <c r="AL223" s="307">
        <f>AL224+AL225+AL226+AL228+AL229</f>
        <v>0</v>
      </c>
      <c r="AM223" s="307">
        <f>AM224+AM225+AM226+AM228+AM229</f>
        <v>0</v>
      </c>
      <c r="AN223" s="413"/>
      <c r="AO223" s="307">
        <f>AO224+AO225+AO226+AO228+AO229</f>
        <v>0</v>
      </c>
      <c r="AP223" s="307">
        <f>AP224+AP225+AP226+AP228+AP229</f>
        <v>0</v>
      </c>
      <c r="AQ223" s="414">
        <v>1</v>
      </c>
      <c r="AR223" s="404" t="s">
        <v>452</v>
      </c>
    </row>
    <row r="224" spans="1:44" s="285" customFormat="1" ht="165" hidden="1" customHeight="1">
      <c r="A224" s="787"/>
      <c r="B224" s="784"/>
      <c r="C224" s="784"/>
      <c r="D224" s="306" t="s">
        <v>37</v>
      </c>
      <c r="E224" s="307">
        <f>H224+K224+N224+Q224+T224+W224+Z224+AC224+AF224+AI224+AL224+AO224</f>
        <v>0</v>
      </c>
      <c r="F224" s="365">
        <f>I224+L224+O224+R224+U224+X224+AA224+AD224+AG224+AJ224+AM224+AP224</f>
        <v>0</v>
      </c>
      <c r="G224" s="376"/>
      <c r="H224" s="375"/>
      <c r="I224" s="375"/>
      <c r="J224" s="377"/>
      <c r="K224" s="375"/>
      <c r="L224" s="375"/>
      <c r="M224" s="377"/>
      <c r="N224" s="375"/>
      <c r="O224" s="375"/>
      <c r="P224" s="377"/>
      <c r="Q224" s="375"/>
      <c r="R224" s="375"/>
      <c r="S224" s="377"/>
      <c r="T224" s="375"/>
      <c r="U224" s="375"/>
      <c r="V224" s="377"/>
      <c r="W224" s="375"/>
      <c r="X224" s="375"/>
      <c r="Y224" s="377"/>
      <c r="Z224" s="375"/>
      <c r="AA224" s="375"/>
      <c r="AB224" s="377"/>
      <c r="AC224" s="375"/>
      <c r="AD224" s="375"/>
      <c r="AE224" s="366"/>
      <c r="AF224" s="375"/>
      <c r="AG224" s="375"/>
      <c r="AH224" s="377"/>
      <c r="AI224" s="375"/>
      <c r="AJ224" s="375"/>
      <c r="AK224" s="415"/>
      <c r="AL224" s="375"/>
      <c r="AM224" s="375"/>
      <c r="AN224" s="377"/>
      <c r="AO224" s="375"/>
      <c r="AP224" s="375"/>
      <c r="AQ224" s="416"/>
      <c r="AR224" s="407"/>
    </row>
    <row r="225" spans="1:44" s="285" customFormat="1" ht="165" hidden="1" customHeight="1">
      <c r="A225" s="787"/>
      <c r="B225" s="784"/>
      <c r="C225" s="784"/>
      <c r="D225" s="305" t="s">
        <v>2</v>
      </c>
      <c r="E225" s="307">
        <f t="shared" ref="E225:E229" si="488">H225+K225+N225+Q225+T225+W225+Z225+AC225+AF225+AI225+AL225+AO225</f>
        <v>0</v>
      </c>
      <c r="F225" s="365">
        <f>I225+L225+O225+R225+U225+X225+AA225+AD225+AG225+AJ225+AM225+AP225</f>
        <v>0</v>
      </c>
      <c r="G225" s="376"/>
      <c r="H225" s="375"/>
      <c r="I225" s="375"/>
      <c r="J225" s="377"/>
      <c r="K225" s="375"/>
      <c r="L225" s="375"/>
      <c r="M225" s="377"/>
      <c r="N225" s="375"/>
      <c r="O225" s="375"/>
      <c r="P225" s="377"/>
      <c r="Q225" s="375"/>
      <c r="R225" s="375"/>
      <c r="S225" s="377"/>
      <c r="T225" s="375"/>
      <c r="U225" s="375"/>
      <c r="V225" s="377"/>
      <c r="W225" s="375"/>
      <c r="X225" s="375"/>
      <c r="Y225" s="377"/>
      <c r="Z225" s="375"/>
      <c r="AA225" s="375"/>
      <c r="AB225" s="377"/>
      <c r="AC225" s="375"/>
      <c r="AD225" s="375"/>
      <c r="AE225" s="366"/>
      <c r="AF225" s="375"/>
      <c r="AG225" s="375"/>
      <c r="AH225" s="377"/>
      <c r="AI225" s="375"/>
      <c r="AJ225" s="375"/>
      <c r="AK225" s="415"/>
      <c r="AL225" s="375"/>
      <c r="AM225" s="375"/>
      <c r="AN225" s="377"/>
      <c r="AO225" s="375"/>
      <c r="AP225" s="375"/>
      <c r="AQ225" s="416"/>
      <c r="AR225" s="407"/>
    </row>
    <row r="226" spans="1:44" s="285" customFormat="1" ht="165" hidden="1" customHeight="1" thickBot="1">
      <c r="A226" s="787"/>
      <c r="B226" s="784"/>
      <c r="C226" s="784"/>
      <c r="D226" s="305" t="s">
        <v>284</v>
      </c>
      <c r="E226" s="307">
        <f t="shared" si="488"/>
        <v>0</v>
      </c>
      <c r="F226" s="307">
        <f>I226+L226+O226+R226+U226+X226+AA226+AD226+AG226+AJ226+AM226+AP226</f>
        <v>0</v>
      </c>
      <c r="G226" s="277">
        <v>1</v>
      </c>
      <c r="H226" s="375"/>
      <c r="I226" s="375"/>
      <c r="J226" s="377"/>
      <c r="K226" s="375"/>
      <c r="L226" s="375"/>
      <c r="M226" s="377"/>
      <c r="N226" s="375"/>
      <c r="O226" s="375"/>
      <c r="P226" s="377"/>
      <c r="Q226" s="375"/>
      <c r="R226" s="375"/>
      <c r="S226" s="377"/>
      <c r="T226" s="375"/>
      <c r="U226" s="375"/>
      <c r="V226" s="377"/>
      <c r="W226" s="375"/>
      <c r="X226" s="375"/>
      <c r="Y226" s="377"/>
      <c r="Z226" s="375"/>
      <c r="AA226" s="375"/>
      <c r="AB226" s="377"/>
      <c r="AC226" s="375"/>
      <c r="AD226" s="375"/>
      <c r="AE226" s="366"/>
      <c r="AF226" s="375"/>
      <c r="AG226" s="375"/>
      <c r="AH226" s="377"/>
      <c r="AI226" s="375"/>
      <c r="AJ226" s="375"/>
      <c r="AK226" s="415"/>
      <c r="AL226" s="375"/>
      <c r="AM226" s="375"/>
      <c r="AN226" s="377"/>
      <c r="AO226" s="276">
        <v>0</v>
      </c>
      <c r="AP226" s="276"/>
      <c r="AQ226" s="414">
        <v>1</v>
      </c>
      <c r="AR226" s="407" t="s">
        <v>451</v>
      </c>
    </row>
    <row r="227" spans="1:44" s="285" customFormat="1" ht="165" hidden="1" customHeight="1">
      <c r="A227" s="787"/>
      <c r="B227" s="784"/>
      <c r="C227" s="784"/>
      <c r="D227" s="305" t="s">
        <v>292</v>
      </c>
      <c r="E227" s="200">
        <f t="shared" si="488"/>
        <v>0</v>
      </c>
      <c r="F227" s="368">
        <f t="shared" ref="F227:F229" si="489">I227+L227+O227+R227+U227+X227+AA227+AD227+AG227+AJ227+AM227+AP227</f>
        <v>0</v>
      </c>
      <c r="G227" s="376"/>
      <c r="H227" s="375"/>
      <c r="I227" s="375"/>
      <c r="J227" s="377"/>
      <c r="K227" s="375"/>
      <c r="L227" s="375"/>
      <c r="M227" s="377"/>
      <c r="N227" s="375"/>
      <c r="O227" s="375"/>
      <c r="P227" s="377"/>
      <c r="Q227" s="375"/>
      <c r="R227" s="375"/>
      <c r="S227" s="377"/>
      <c r="T227" s="375"/>
      <c r="U227" s="375"/>
      <c r="V227" s="377"/>
      <c r="W227" s="375"/>
      <c r="X227" s="375"/>
      <c r="Y227" s="377"/>
      <c r="Z227" s="375"/>
      <c r="AA227" s="375"/>
      <c r="AB227" s="377"/>
      <c r="AC227" s="375"/>
      <c r="AD227" s="375"/>
      <c r="AE227" s="366"/>
      <c r="AF227" s="375"/>
      <c r="AG227" s="375"/>
      <c r="AH227" s="377"/>
      <c r="AI227" s="375"/>
      <c r="AJ227" s="375"/>
      <c r="AK227" s="415"/>
      <c r="AL227" s="375"/>
      <c r="AM227" s="375"/>
      <c r="AN227" s="377"/>
      <c r="AO227" s="375"/>
      <c r="AP227" s="375"/>
      <c r="AQ227" s="416"/>
      <c r="AR227" s="406"/>
    </row>
    <row r="228" spans="1:44" s="285" customFormat="1" ht="165" hidden="1" customHeight="1">
      <c r="A228" s="787"/>
      <c r="B228" s="784"/>
      <c r="C228" s="784"/>
      <c r="D228" s="305" t="s">
        <v>285</v>
      </c>
      <c r="E228" s="307">
        <f t="shared" si="488"/>
        <v>0</v>
      </c>
      <c r="F228" s="365">
        <f t="shared" si="489"/>
        <v>0</v>
      </c>
      <c r="G228" s="376"/>
      <c r="H228" s="375"/>
      <c r="I228" s="375"/>
      <c r="J228" s="377"/>
      <c r="K228" s="375"/>
      <c r="L228" s="375"/>
      <c r="M228" s="377"/>
      <c r="N228" s="375"/>
      <c r="O228" s="375"/>
      <c r="P228" s="377"/>
      <c r="Q228" s="375"/>
      <c r="R228" s="375"/>
      <c r="S228" s="377"/>
      <c r="T228" s="375"/>
      <c r="U228" s="375"/>
      <c r="V228" s="377"/>
      <c r="W228" s="375"/>
      <c r="X228" s="375"/>
      <c r="Y228" s="377"/>
      <c r="Z228" s="375"/>
      <c r="AA228" s="375"/>
      <c r="AB228" s="377"/>
      <c r="AC228" s="375"/>
      <c r="AD228" s="375"/>
      <c r="AE228" s="366"/>
      <c r="AF228" s="375"/>
      <c r="AG228" s="375"/>
      <c r="AH228" s="377"/>
      <c r="AI228" s="375"/>
      <c r="AJ228" s="375"/>
      <c r="AK228" s="415"/>
      <c r="AL228" s="375"/>
      <c r="AM228" s="375"/>
      <c r="AN228" s="377"/>
      <c r="AO228" s="375"/>
      <c r="AP228" s="375"/>
      <c r="AQ228" s="416"/>
      <c r="AR228" s="406"/>
    </row>
    <row r="229" spans="1:44" s="285" customFormat="1" ht="165" hidden="1" customHeight="1" thickBot="1">
      <c r="A229" s="787"/>
      <c r="B229" s="789"/>
      <c r="C229" s="789"/>
      <c r="D229" s="282" t="s">
        <v>43</v>
      </c>
      <c r="E229" s="365">
        <f t="shared" si="488"/>
        <v>0</v>
      </c>
      <c r="F229" s="365">
        <f t="shared" si="489"/>
        <v>0</v>
      </c>
      <c r="G229" s="376"/>
      <c r="H229" s="375"/>
      <c r="I229" s="375"/>
      <c r="J229" s="377"/>
      <c r="K229" s="375"/>
      <c r="L229" s="375"/>
      <c r="M229" s="377"/>
      <c r="N229" s="375"/>
      <c r="O229" s="375"/>
      <c r="P229" s="377"/>
      <c r="Q229" s="375"/>
      <c r="R229" s="375"/>
      <c r="S229" s="377"/>
      <c r="T229" s="375"/>
      <c r="U229" s="375"/>
      <c r="V229" s="377"/>
      <c r="W229" s="375"/>
      <c r="X229" s="375"/>
      <c r="Y229" s="377"/>
      <c r="Z229" s="375"/>
      <c r="AA229" s="375"/>
      <c r="AB229" s="377"/>
      <c r="AC229" s="375"/>
      <c r="AD229" s="375"/>
      <c r="AE229" s="366"/>
      <c r="AF229" s="375"/>
      <c r="AG229" s="375"/>
      <c r="AH229" s="377"/>
      <c r="AI229" s="375"/>
      <c r="AJ229" s="375"/>
      <c r="AK229" s="415"/>
      <c r="AL229" s="375"/>
      <c r="AM229" s="375"/>
      <c r="AN229" s="377"/>
      <c r="AO229" s="375"/>
      <c r="AP229" s="375"/>
      <c r="AQ229" s="416"/>
      <c r="AR229" s="417"/>
    </row>
    <row r="230" spans="1:44" s="285" customFormat="1" ht="165" hidden="1" customHeight="1">
      <c r="A230" s="787" t="s">
        <v>315</v>
      </c>
      <c r="B230" s="788" t="s">
        <v>444</v>
      </c>
      <c r="C230" s="783"/>
      <c r="D230" s="280" t="s">
        <v>41</v>
      </c>
      <c r="E230" s="200">
        <f t="shared" ref="E230:F233" si="490">H230+K230+N230+Q230+T230+W230+Z230+AC230+AF230+AI230+AL230+AO230</f>
        <v>0</v>
      </c>
      <c r="F230" s="200">
        <f t="shared" si="490"/>
        <v>0</v>
      </c>
      <c r="G230" s="277"/>
      <c r="H230" s="276"/>
      <c r="I230" s="276"/>
      <c r="J230" s="413"/>
      <c r="K230" s="276"/>
      <c r="L230" s="276"/>
      <c r="M230" s="413"/>
      <c r="N230" s="276"/>
      <c r="O230" s="276"/>
      <c r="P230" s="413"/>
      <c r="Q230" s="524"/>
      <c r="R230" s="524"/>
      <c r="S230" s="528"/>
      <c r="T230" s="276"/>
      <c r="U230" s="276"/>
      <c r="V230" s="413"/>
      <c r="W230" s="276"/>
      <c r="X230" s="276"/>
      <c r="Y230" s="413"/>
      <c r="Z230" s="276"/>
      <c r="AA230" s="276"/>
      <c r="AB230" s="413"/>
      <c r="AC230" s="276"/>
      <c r="AD230" s="276"/>
      <c r="AE230" s="204"/>
      <c r="AF230" s="602"/>
      <c r="AG230" s="602"/>
      <c r="AH230" s="606"/>
      <c r="AI230" s="276"/>
      <c r="AJ230" s="276"/>
      <c r="AK230" s="278"/>
      <c r="AL230" s="307">
        <f>AL231+AL232+AL233+AL235+AL236</f>
        <v>0</v>
      </c>
      <c r="AM230" s="307">
        <f>AM231+AM232+AM233+AM235+AM236</f>
        <v>0</v>
      </c>
      <c r="AN230" s="413"/>
      <c r="AO230" s="307">
        <f>AO232</f>
        <v>0</v>
      </c>
      <c r="AP230" s="307">
        <f>AP231+AP232+AP233+AP235+AP236</f>
        <v>0</v>
      </c>
      <c r="AQ230" s="418"/>
      <c r="AR230" s="419"/>
    </row>
    <row r="231" spans="1:44" s="285" customFormat="1" ht="165" hidden="1" customHeight="1">
      <c r="A231" s="787"/>
      <c r="B231" s="784"/>
      <c r="C231" s="784"/>
      <c r="D231" s="306" t="s">
        <v>37</v>
      </c>
      <c r="E231" s="307">
        <f t="shared" si="490"/>
        <v>0</v>
      </c>
      <c r="F231" s="365">
        <f t="shared" si="490"/>
        <v>0</v>
      </c>
      <c r="G231" s="376"/>
      <c r="H231" s="375"/>
      <c r="I231" s="375"/>
      <c r="J231" s="377"/>
      <c r="K231" s="375"/>
      <c r="L231" s="375"/>
      <c r="M231" s="377"/>
      <c r="N231" s="375"/>
      <c r="O231" s="375"/>
      <c r="P231" s="377"/>
      <c r="Q231" s="375"/>
      <c r="R231" s="375"/>
      <c r="S231" s="377"/>
      <c r="T231" s="375"/>
      <c r="U231" s="375"/>
      <c r="V231" s="377"/>
      <c r="W231" s="375"/>
      <c r="X231" s="375"/>
      <c r="Y231" s="377"/>
      <c r="Z231" s="375"/>
      <c r="AA231" s="375"/>
      <c r="AB231" s="377"/>
      <c r="AC231" s="375"/>
      <c r="AD231" s="375"/>
      <c r="AE231" s="366"/>
      <c r="AF231" s="375"/>
      <c r="AG231" s="375"/>
      <c r="AH231" s="377"/>
      <c r="AI231" s="375"/>
      <c r="AJ231" s="375"/>
      <c r="AK231" s="415"/>
      <c r="AL231" s="375"/>
      <c r="AM231" s="375"/>
      <c r="AN231" s="377"/>
      <c r="AO231" s="375"/>
      <c r="AP231" s="375"/>
      <c r="AQ231" s="416"/>
      <c r="AR231" s="406"/>
    </row>
    <row r="232" spans="1:44" s="285" customFormat="1" ht="165" hidden="1" customHeight="1">
      <c r="A232" s="787"/>
      <c r="B232" s="784"/>
      <c r="C232" s="784"/>
      <c r="D232" s="305" t="s">
        <v>2</v>
      </c>
      <c r="E232" s="307">
        <f t="shared" si="490"/>
        <v>0</v>
      </c>
      <c r="F232" s="365">
        <f t="shared" si="490"/>
        <v>0</v>
      </c>
      <c r="G232" s="376"/>
      <c r="H232" s="375"/>
      <c r="I232" s="375"/>
      <c r="J232" s="377"/>
      <c r="K232" s="375"/>
      <c r="L232" s="375"/>
      <c r="M232" s="377"/>
      <c r="N232" s="375"/>
      <c r="O232" s="375"/>
      <c r="P232" s="377"/>
      <c r="Q232" s="375"/>
      <c r="R232" s="375"/>
      <c r="S232" s="377"/>
      <c r="T232" s="375"/>
      <c r="U232" s="375"/>
      <c r="V232" s="377"/>
      <c r="W232" s="375"/>
      <c r="X232" s="375"/>
      <c r="Y232" s="377"/>
      <c r="Z232" s="375"/>
      <c r="AA232" s="375"/>
      <c r="AB232" s="377"/>
      <c r="AC232" s="375"/>
      <c r="AD232" s="375"/>
      <c r="AE232" s="366"/>
      <c r="AF232" s="375"/>
      <c r="AG232" s="375"/>
      <c r="AH232" s="377"/>
      <c r="AI232" s="375"/>
      <c r="AJ232" s="375"/>
      <c r="AK232" s="415"/>
      <c r="AL232" s="375"/>
      <c r="AM232" s="375"/>
      <c r="AN232" s="377"/>
      <c r="AO232" s="276">
        <v>0</v>
      </c>
      <c r="AP232" s="375"/>
      <c r="AQ232" s="416"/>
      <c r="AR232" s="406"/>
    </row>
    <row r="233" spans="1:44" s="285" customFormat="1" ht="165" hidden="1" customHeight="1" thickBot="1">
      <c r="A233" s="787"/>
      <c r="B233" s="784"/>
      <c r="C233" s="784"/>
      <c r="D233" s="305" t="s">
        <v>284</v>
      </c>
      <c r="E233" s="307">
        <f t="shared" si="490"/>
        <v>0</v>
      </c>
      <c r="F233" s="365">
        <f t="shared" si="490"/>
        <v>0</v>
      </c>
      <c r="G233" s="376"/>
      <c r="H233" s="375"/>
      <c r="I233" s="375"/>
      <c r="J233" s="377"/>
      <c r="K233" s="375"/>
      <c r="L233" s="375"/>
      <c r="M233" s="377"/>
      <c r="N233" s="375"/>
      <c r="O233" s="375"/>
      <c r="P233" s="377"/>
      <c r="Q233" s="375"/>
      <c r="R233" s="375"/>
      <c r="S233" s="377"/>
      <c r="T233" s="375"/>
      <c r="U233" s="375"/>
      <c r="V233" s="377"/>
      <c r="W233" s="375"/>
      <c r="X233" s="375"/>
      <c r="Y233" s="377"/>
      <c r="Z233" s="375"/>
      <c r="AA233" s="375"/>
      <c r="AB233" s="377"/>
      <c r="AC233" s="375"/>
      <c r="AD233" s="375"/>
      <c r="AE233" s="366"/>
      <c r="AF233" s="375"/>
      <c r="AG233" s="375"/>
      <c r="AH233" s="377"/>
      <c r="AI233" s="375"/>
      <c r="AJ233" s="375"/>
      <c r="AK233" s="415"/>
      <c r="AL233" s="375"/>
      <c r="AM233" s="375"/>
      <c r="AN233" s="377"/>
      <c r="AO233" s="375">
        <v>0</v>
      </c>
      <c r="AP233" s="375">
        <v>0</v>
      </c>
      <c r="AQ233" s="416"/>
      <c r="AR233" s="406"/>
    </row>
    <row r="234" spans="1:44" s="285" customFormat="1" ht="165" hidden="1" customHeight="1">
      <c r="A234" s="787"/>
      <c r="B234" s="784"/>
      <c r="C234" s="784"/>
      <c r="D234" s="305" t="s">
        <v>292</v>
      </c>
      <c r="E234" s="200">
        <f t="shared" ref="E234:E236" si="491">H234+K234+N234+Q234+T234+W234+Z234+AC234+AF234+AI234+AL234+AO234</f>
        <v>0</v>
      </c>
      <c r="F234" s="368">
        <f t="shared" ref="F234:F236" si="492">I234+L234+O234+R234+U234+X234+AA234+AD234+AG234+AJ234+AM234+AP234</f>
        <v>0</v>
      </c>
      <c r="G234" s="376"/>
      <c r="H234" s="375"/>
      <c r="I234" s="375"/>
      <c r="J234" s="377"/>
      <c r="K234" s="375"/>
      <c r="L234" s="375"/>
      <c r="M234" s="377"/>
      <c r="N234" s="375"/>
      <c r="O234" s="375"/>
      <c r="P234" s="377"/>
      <c r="Q234" s="375"/>
      <c r="R234" s="375"/>
      <c r="S234" s="377"/>
      <c r="T234" s="375"/>
      <c r="U234" s="375"/>
      <c r="V234" s="377"/>
      <c r="W234" s="375"/>
      <c r="X234" s="375"/>
      <c r="Y234" s="377"/>
      <c r="Z234" s="375"/>
      <c r="AA234" s="375"/>
      <c r="AB234" s="377"/>
      <c r="AC234" s="375"/>
      <c r="AD234" s="375"/>
      <c r="AE234" s="366"/>
      <c r="AF234" s="375"/>
      <c r="AG234" s="375"/>
      <c r="AH234" s="377"/>
      <c r="AI234" s="375"/>
      <c r="AJ234" s="375"/>
      <c r="AK234" s="415"/>
      <c r="AL234" s="375"/>
      <c r="AM234" s="375"/>
      <c r="AN234" s="377"/>
      <c r="AO234" s="375"/>
      <c r="AP234" s="375"/>
      <c r="AQ234" s="416"/>
      <c r="AR234" s="406"/>
    </row>
    <row r="235" spans="1:44" s="285" customFormat="1" ht="165" hidden="1" customHeight="1">
      <c r="A235" s="787"/>
      <c r="B235" s="784"/>
      <c r="C235" s="784"/>
      <c r="D235" s="305" t="s">
        <v>285</v>
      </c>
      <c r="E235" s="307">
        <f t="shared" si="491"/>
        <v>0</v>
      </c>
      <c r="F235" s="365">
        <f t="shared" si="492"/>
        <v>0</v>
      </c>
      <c r="G235" s="376"/>
      <c r="H235" s="375"/>
      <c r="I235" s="375"/>
      <c r="J235" s="377"/>
      <c r="K235" s="375"/>
      <c r="L235" s="375"/>
      <c r="M235" s="377"/>
      <c r="N235" s="375"/>
      <c r="O235" s="375"/>
      <c r="P235" s="377"/>
      <c r="Q235" s="375"/>
      <c r="R235" s="375"/>
      <c r="S235" s="377"/>
      <c r="T235" s="375"/>
      <c r="U235" s="375"/>
      <c r="V235" s="377"/>
      <c r="W235" s="375"/>
      <c r="X235" s="375"/>
      <c r="Y235" s="377"/>
      <c r="Z235" s="375"/>
      <c r="AA235" s="375"/>
      <c r="AB235" s="377"/>
      <c r="AC235" s="375"/>
      <c r="AD235" s="375"/>
      <c r="AE235" s="366"/>
      <c r="AF235" s="375"/>
      <c r="AG235" s="375"/>
      <c r="AH235" s="377"/>
      <c r="AI235" s="375"/>
      <c r="AJ235" s="375"/>
      <c r="AK235" s="415"/>
      <c r="AL235" s="375"/>
      <c r="AM235" s="375"/>
      <c r="AN235" s="377"/>
      <c r="AO235" s="375"/>
      <c r="AP235" s="375"/>
      <c r="AQ235" s="416"/>
      <c r="AR235" s="406"/>
    </row>
    <row r="236" spans="1:44" s="285" customFormat="1" ht="165" hidden="1" customHeight="1" thickBot="1">
      <c r="A236" s="787"/>
      <c r="B236" s="789"/>
      <c r="C236" s="789"/>
      <c r="D236" s="282" t="s">
        <v>43</v>
      </c>
      <c r="E236" s="365">
        <f t="shared" si="491"/>
        <v>0</v>
      </c>
      <c r="F236" s="365">
        <f t="shared" si="492"/>
        <v>0</v>
      </c>
      <c r="G236" s="376"/>
      <c r="H236" s="375"/>
      <c r="I236" s="375"/>
      <c r="J236" s="377"/>
      <c r="K236" s="375"/>
      <c r="L236" s="375"/>
      <c r="M236" s="377"/>
      <c r="N236" s="375"/>
      <c r="O236" s="375"/>
      <c r="P236" s="377"/>
      <c r="Q236" s="375"/>
      <c r="R236" s="375"/>
      <c r="S236" s="377"/>
      <c r="T236" s="375"/>
      <c r="U236" s="375"/>
      <c r="V236" s="377"/>
      <c r="W236" s="375"/>
      <c r="X236" s="375"/>
      <c r="Y236" s="377"/>
      <c r="Z236" s="375"/>
      <c r="AA236" s="375"/>
      <c r="AB236" s="377"/>
      <c r="AC236" s="375"/>
      <c r="AD236" s="375"/>
      <c r="AE236" s="366"/>
      <c r="AF236" s="375"/>
      <c r="AG236" s="375"/>
      <c r="AH236" s="377"/>
      <c r="AI236" s="375"/>
      <c r="AJ236" s="375"/>
      <c r="AK236" s="415"/>
      <c r="AL236" s="375"/>
      <c r="AM236" s="375"/>
      <c r="AN236" s="377"/>
      <c r="AO236" s="375"/>
      <c r="AP236" s="375"/>
      <c r="AQ236" s="416"/>
      <c r="AR236" s="410"/>
    </row>
    <row r="237" spans="1:44" s="285" customFormat="1" ht="90" customHeight="1">
      <c r="A237" s="711" t="s">
        <v>312</v>
      </c>
      <c r="B237" s="716" t="s">
        <v>480</v>
      </c>
      <c r="C237" s="716"/>
      <c r="D237" s="629" t="s">
        <v>41</v>
      </c>
      <c r="E237" s="200">
        <f>H237+K237+N237+Q237+T237+W237+Z237+AC237+AF237+AI237+AL237+AO237</f>
        <v>720</v>
      </c>
      <c r="F237" s="200">
        <f>I237+L237+O237+R237+U237+X237+AA237+AD237+AG237+AJ237+AM237+AP237</f>
        <v>720</v>
      </c>
      <c r="G237" s="202">
        <f>G240</f>
        <v>1</v>
      </c>
      <c r="H237" s="200">
        <f>H238+H239+H240+H241+H242+H243</f>
        <v>0</v>
      </c>
      <c r="I237" s="200">
        <f>I238+I239+I240+I241+I242+I243</f>
        <v>0</v>
      </c>
      <c r="J237" s="356"/>
      <c r="K237" s="200">
        <f>K238+K239+K240+K241+K242+K243</f>
        <v>0</v>
      </c>
      <c r="L237" s="200">
        <f>L238+L239+L240+L241+L242+L243</f>
        <v>0</v>
      </c>
      <c r="M237" s="201"/>
      <c r="N237" s="200">
        <f>N238+N239+N240+N241+N242+N243</f>
        <v>0</v>
      </c>
      <c r="O237" s="200">
        <f>O238+O239+O240+O241+O242+O243</f>
        <v>0</v>
      </c>
      <c r="P237" s="354"/>
      <c r="Q237" s="200">
        <f>Q238+Q239+Q240+Q241+Q242+Q243</f>
        <v>0</v>
      </c>
      <c r="R237" s="200">
        <f>R238+R239+R240+R241+R242+R243</f>
        <v>0</v>
      </c>
      <c r="S237" s="201"/>
      <c r="T237" s="200">
        <f>T238+T239+T240+T241+T242+T243</f>
        <v>0</v>
      </c>
      <c r="U237" s="200">
        <f>U238+U239+U240+U241+U242+U243</f>
        <v>0</v>
      </c>
      <c r="V237" s="356"/>
      <c r="W237" s="200">
        <f>W238+W239+W240+W241+W242+W243</f>
        <v>720</v>
      </c>
      <c r="X237" s="200">
        <f>X238+X239+X240+X241+X242+X243</f>
        <v>720</v>
      </c>
      <c r="Y237" s="201">
        <f>X237/W237*1</f>
        <v>1</v>
      </c>
      <c r="Z237" s="200">
        <f>Z238+Z239+Z240+Z241+Z242+Z243</f>
        <v>0</v>
      </c>
      <c r="AA237" s="200">
        <f>AA238+AA239+AA240+AA241+AA242+AA243</f>
        <v>0</v>
      </c>
      <c r="AB237" s="356"/>
      <c r="AC237" s="200">
        <f>AC238+AC239+AC240+AC241+AC242+AC243</f>
        <v>0</v>
      </c>
      <c r="AD237" s="200">
        <f>AD238+AD239+AD240+AD241+AD242+AD243</f>
        <v>0</v>
      </c>
      <c r="AE237" s="356"/>
      <c r="AF237" s="200">
        <f>AF238+AF239+AF240+AF241+AF242+AF243</f>
        <v>0</v>
      </c>
      <c r="AG237" s="200">
        <f>AG238+AG239+AG240+AG241+AG242+AG243</f>
        <v>0</v>
      </c>
      <c r="AH237" s="201">
        <v>0</v>
      </c>
      <c r="AI237" s="200">
        <f>AI238+AI239+AI240+AI241+AI242+AI243</f>
        <v>0</v>
      </c>
      <c r="AJ237" s="200">
        <f>AJ238+AJ239+AJ240+AJ241+AJ242+AJ243</f>
        <v>0</v>
      </c>
      <c r="AK237" s="202"/>
      <c r="AL237" s="200">
        <f>AL238+AL239+AL240+AL241+AL242+AL243</f>
        <v>0</v>
      </c>
      <c r="AM237" s="200">
        <f>AM238+AM239+AM240+AM241+AM242+AM243</f>
        <v>0</v>
      </c>
      <c r="AN237" s="356"/>
      <c r="AO237" s="200">
        <f>AO238+AO239+AO240+AO241+AO242+AO243</f>
        <v>0</v>
      </c>
      <c r="AP237" s="200">
        <f>AP238+AP239+AP240+AP241+AP242+AP243</f>
        <v>0</v>
      </c>
      <c r="AQ237" s="356"/>
      <c r="AR237" s="566" t="s">
        <v>540</v>
      </c>
    </row>
    <row r="238" spans="1:44" s="285" customFormat="1" ht="125.25" customHeight="1">
      <c r="A238" s="712"/>
      <c r="B238" s="717"/>
      <c r="C238" s="717"/>
      <c r="D238" s="628" t="s">
        <v>37</v>
      </c>
      <c r="E238" s="558">
        <f>H238+K238+N238+Q238+T238+W238+Z238+AC238+AF238+AI238+AL238+AO238</f>
        <v>0</v>
      </c>
      <c r="F238" s="558">
        <f>I238+L238+O238+R238+U238+X238+AA238+AD238+AG238+AJ238+AM238+AP238</f>
        <v>0</v>
      </c>
      <c r="G238" s="204"/>
      <c r="H238" s="365"/>
      <c r="I238" s="365"/>
      <c r="J238" s="204"/>
      <c r="K238" s="365"/>
      <c r="L238" s="365"/>
      <c r="M238" s="204"/>
      <c r="N238" s="365"/>
      <c r="O238" s="365"/>
      <c r="P238" s="204"/>
      <c r="Q238" s="365"/>
      <c r="R238" s="365"/>
      <c r="S238" s="204"/>
      <c r="T238" s="365"/>
      <c r="U238" s="365"/>
      <c r="V238" s="204"/>
      <c r="W238" s="365"/>
      <c r="X238" s="365"/>
      <c r="Y238" s="204"/>
      <c r="Z238" s="365"/>
      <c r="AA238" s="365"/>
      <c r="AB238" s="204"/>
      <c r="AC238" s="365"/>
      <c r="AD238" s="365"/>
      <c r="AE238" s="204"/>
      <c r="AF238" s="365"/>
      <c r="AG238" s="365"/>
      <c r="AH238" s="204"/>
      <c r="AI238" s="365"/>
      <c r="AJ238" s="365"/>
      <c r="AK238" s="318"/>
      <c r="AL238" s="365"/>
      <c r="AM238" s="365"/>
      <c r="AN238" s="204"/>
      <c r="AO238" s="365"/>
      <c r="AP238" s="365"/>
      <c r="AQ238" s="204"/>
      <c r="AR238" s="358"/>
    </row>
    <row r="239" spans="1:44" s="285" customFormat="1" ht="229.5" customHeight="1">
      <c r="A239" s="712"/>
      <c r="B239" s="717"/>
      <c r="C239" s="717"/>
      <c r="D239" s="626" t="s">
        <v>2</v>
      </c>
      <c r="E239" s="558">
        <f t="shared" ref="E239:E243" si="493">H239+K239+N239+Q239+T239+W239+Z239+AC239+AF239+AI239+AL239+AO239</f>
        <v>0</v>
      </c>
      <c r="F239" s="558">
        <f t="shared" ref="F239:F243" si="494">I239+L239+O239+R239+U239+X239+AA239+AD239+AG239+AJ239+AM239+AP239</f>
        <v>0</v>
      </c>
      <c r="G239" s="201"/>
      <c r="H239" s="365"/>
      <c r="I239" s="365"/>
      <c r="J239" s="204"/>
      <c r="K239" s="365"/>
      <c r="L239" s="365"/>
      <c r="M239" s="204"/>
      <c r="N239" s="365"/>
      <c r="O239" s="365"/>
      <c r="P239" s="204"/>
      <c r="Q239" s="365"/>
      <c r="R239" s="365"/>
      <c r="S239" s="204"/>
      <c r="T239" s="365"/>
      <c r="U239" s="365"/>
      <c r="V239" s="204"/>
      <c r="W239" s="365"/>
      <c r="X239" s="365"/>
      <c r="Y239" s="204"/>
      <c r="Z239" s="365"/>
      <c r="AA239" s="365"/>
      <c r="AB239" s="204"/>
      <c r="AC239" s="365"/>
      <c r="AD239" s="365"/>
      <c r="AE239" s="204"/>
      <c r="AF239" s="365"/>
      <c r="AG239" s="365"/>
      <c r="AH239" s="204"/>
      <c r="AI239" s="365"/>
      <c r="AJ239" s="365"/>
      <c r="AK239" s="318"/>
      <c r="AL239" s="365"/>
      <c r="AM239" s="365"/>
      <c r="AN239" s="204"/>
      <c r="AO239" s="365"/>
      <c r="AP239" s="365"/>
      <c r="AQ239" s="204"/>
      <c r="AR239" s="259"/>
    </row>
    <row r="240" spans="1:44" s="285" customFormat="1" ht="357.75" customHeight="1">
      <c r="A240" s="712"/>
      <c r="B240" s="717"/>
      <c r="C240" s="717"/>
      <c r="D240" s="625" t="s">
        <v>284</v>
      </c>
      <c r="E240" s="584">
        <f t="shared" si="493"/>
        <v>720</v>
      </c>
      <c r="F240" s="584">
        <f t="shared" si="494"/>
        <v>720</v>
      </c>
      <c r="G240" s="201">
        <v>1</v>
      </c>
      <c r="H240" s="365"/>
      <c r="I240" s="365"/>
      <c r="J240" s="204"/>
      <c r="K240" s="365"/>
      <c r="L240" s="365"/>
      <c r="M240" s="201"/>
      <c r="N240" s="365">
        <v>0</v>
      </c>
      <c r="O240" s="365">
        <v>0</v>
      </c>
      <c r="P240" s="318"/>
      <c r="Q240" s="365"/>
      <c r="R240" s="365"/>
      <c r="S240" s="201"/>
      <c r="T240" s="365"/>
      <c r="U240" s="365"/>
      <c r="V240" s="204"/>
      <c r="W240" s="365">
        <v>720</v>
      </c>
      <c r="X240" s="365">
        <v>720</v>
      </c>
      <c r="Y240" s="201">
        <f>X240/W240*1</f>
        <v>1</v>
      </c>
      <c r="Z240" s="365"/>
      <c r="AA240" s="365"/>
      <c r="AB240" s="204"/>
      <c r="AC240" s="365"/>
      <c r="AD240" s="365"/>
      <c r="AE240" s="204"/>
      <c r="AF240" s="607">
        <v>0</v>
      </c>
      <c r="AG240" s="607"/>
      <c r="AH240" s="201">
        <v>0</v>
      </c>
      <c r="AI240" s="365">
        <v>0</v>
      </c>
      <c r="AJ240" s="365">
        <v>0</v>
      </c>
      <c r="AK240" s="201"/>
      <c r="AL240" s="365"/>
      <c r="AM240" s="365"/>
      <c r="AN240" s="204"/>
      <c r="AO240" s="365"/>
      <c r="AP240" s="365"/>
      <c r="AQ240" s="204"/>
      <c r="AR240" s="358" t="s">
        <v>541</v>
      </c>
    </row>
    <row r="241" spans="1:44" s="285" customFormat="1" ht="284.25" customHeight="1">
      <c r="A241" s="712"/>
      <c r="B241" s="717"/>
      <c r="C241" s="717"/>
      <c r="D241" s="626" t="s">
        <v>292</v>
      </c>
      <c r="E241" s="575">
        <f t="shared" si="493"/>
        <v>0</v>
      </c>
      <c r="F241" s="575">
        <f t="shared" si="494"/>
        <v>0</v>
      </c>
      <c r="G241" s="204"/>
      <c r="H241" s="365"/>
      <c r="I241" s="365"/>
      <c r="J241" s="204"/>
      <c r="K241" s="365"/>
      <c r="L241" s="365"/>
      <c r="M241" s="204"/>
      <c r="N241" s="365"/>
      <c r="O241" s="365"/>
      <c r="P241" s="204"/>
      <c r="Q241" s="365"/>
      <c r="R241" s="365"/>
      <c r="S241" s="204"/>
      <c r="T241" s="365"/>
      <c r="U241" s="365"/>
      <c r="V241" s="204"/>
      <c r="W241" s="365"/>
      <c r="X241" s="365"/>
      <c r="Y241" s="204"/>
      <c r="Z241" s="365"/>
      <c r="AA241" s="365"/>
      <c r="AB241" s="204"/>
      <c r="AC241" s="365"/>
      <c r="AD241" s="365"/>
      <c r="AE241" s="204"/>
      <c r="AF241" s="365"/>
      <c r="AG241" s="365"/>
      <c r="AH241" s="204"/>
      <c r="AI241" s="365"/>
      <c r="AJ241" s="365"/>
      <c r="AK241" s="318"/>
      <c r="AL241" s="365"/>
      <c r="AM241" s="365"/>
      <c r="AN241" s="204"/>
      <c r="AO241" s="365"/>
      <c r="AP241" s="365"/>
      <c r="AQ241" s="204"/>
      <c r="AR241" s="358"/>
    </row>
    <row r="242" spans="1:44" s="285" customFormat="1" ht="150" customHeight="1">
      <c r="A242" s="712"/>
      <c r="B242" s="717"/>
      <c r="C242" s="717"/>
      <c r="D242" s="626" t="s">
        <v>285</v>
      </c>
      <c r="E242" s="558">
        <f t="shared" si="493"/>
        <v>0</v>
      </c>
      <c r="F242" s="558">
        <f t="shared" si="494"/>
        <v>0</v>
      </c>
      <c r="G242" s="204"/>
      <c r="H242" s="365"/>
      <c r="I242" s="365"/>
      <c r="J242" s="204"/>
      <c r="K242" s="365"/>
      <c r="L242" s="365"/>
      <c r="M242" s="204"/>
      <c r="N242" s="365"/>
      <c r="O242" s="365"/>
      <c r="P242" s="204"/>
      <c r="Q242" s="365"/>
      <c r="R242" s="365"/>
      <c r="S242" s="204"/>
      <c r="T242" s="365"/>
      <c r="U242" s="365"/>
      <c r="V242" s="204"/>
      <c r="W242" s="365"/>
      <c r="X242" s="365"/>
      <c r="Y242" s="204"/>
      <c r="Z242" s="365"/>
      <c r="AA242" s="365"/>
      <c r="AB242" s="204"/>
      <c r="AC242" s="365"/>
      <c r="AD242" s="365"/>
      <c r="AE242" s="204"/>
      <c r="AF242" s="365"/>
      <c r="AG242" s="365"/>
      <c r="AH242" s="204"/>
      <c r="AI242" s="365"/>
      <c r="AJ242" s="365"/>
      <c r="AK242" s="318"/>
      <c r="AL242" s="365"/>
      <c r="AM242" s="365"/>
      <c r="AN242" s="204"/>
      <c r="AO242" s="365"/>
      <c r="AP242" s="365"/>
      <c r="AQ242" s="204"/>
      <c r="AR242" s="358"/>
    </row>
    <row r="243" spans="1:44" s="285" customFormat="1" ht="165" customHeight="1" thickBot="1">
      <c r="A243" s="713"/>
      <c r="B243" s="718"/>
      <c r="C243" s="718"/>
      <c r="D243" s="630" t="s">
        <v>43</v>
      </c>
      <c r="E243" s="208">
        <f t="shared" si="493"/>
        <v>0</v>
      </c>
      <c r="F243" s="208">
        <f t="shared" si="494"/>
        <v>0</v>
      </c>
      <c r="G243" s="346"/>
      <c r="H243" s="369"/>
      <c r="I243" s="369"/>
      <c r="J243" s="346"/>
      <c r="K243" s="369"/>
      <c r="L243" s="369"/>
      <c r="M243" s="346"/>
      <c r="N243" s="369"/>
      <c r="O243" s="369"/>
      <c r="P243" s="346"/>
      <c r="Q243" s="369"/>
      <c r="R243" s="369"/>
      <c r="S243" s="346"/>
      <c r="T243" s="369"/>
      <c r="U243" s="369"/>
      <c r="V243" s="346"/>
      <c r="W243" s="369"/>
      <c r="X243" s="369"/>
      <c r="Y243" s="346"/>
      <c r="Z243" s="369"/>
      <c r="AA243" s="369"/>
      <c r="AB243" s="346"/>
      <c r="AC243" s="369"/>
      <c r="AD243" s="369"/>
      <c r="AE243" s="346"/>
      <c r="AF243" s="369"/>
      <c r="AG243" s="369"/>
      <c r="AH243" s="346"/>
      <c r="AI243" s="369"/>
      <c r="AJ243" s="369"/>
      <c r="AK243" s="350"/>
      <c r="AL243" s="369"/>
      <c r="AM243" s="369"/>
      <c r="AN243" s="346"/>
      <c r="AO243" s="369"/>
      <c r="AP243" s="369"/>
      <c r="AQ243" s="346"/>
      <c r="AR243" s="401"/>
    </row>
    <row r="244" spans="1:44" s="285" customFormat="1" ht="111" customHeight="1">
      <c r="A244" s="711" t="s">
        <v>313</v>
      </c>
      <c r="B244" s="716" t="s">
        <v>481</v>
      </c>
      <c r="C244" s="716"/>
      <c r="D244" s="629" t="s">
        <v>41</v>
      </c>
      <c r="E244" s="200">
        <f>H244+K244+N244+Q244+T244+W244+Z244+AC244+AF244+AI244+AL244+AO244</f>
        <v>4500</v>
      </c>
      <c r="F244" s="200">
        <f>I244+L244+O244+R244+U244+X244+AA244+AD244+AG244+AJ244+AM244+AP244</f>
        <v>4500</v>
      </c>
      <c r="G244" s="202">
        <f>G247</f>
        <v>1</v>
      </c>
      <c r="H244" s="200">
        <f>H245+H246+H247+H248+H249+H250</f>
        <v>0</v>
      </c>
      <c r="I244" s="200">
        <f>I245+I246+I247+I248+I249+I250</f>
        <v>0</v>
      </c>
      <c r="J244" s="356"/>
      <c r="K244" s="200">
        <f>K245+K246+K247+K248+K249+K250</f>
        <v>0</v>
      </c>
      <c r="L244" s="200">
        <f>L245+L246+L247+L248+L249+L250</f>
        <v>0</v>
      </c>
      <c r="M244" s="201"/>
      <c r="N244" s="200">
        <f>N245+N246+N247+N248+N249+N250</f>
        <v>0</v>
      </c>
      <c r="O244" s="200">
        <f>O245+O246+O247+O248+O249+O250</f>
        <v>0</v>
      </c>
      <c r="P244" s="354"/>
      <c r="Q244" s="200">
        <f>Q245+Q246+Q247+Q248+Q249+Q250</f>
        <v>0</v>
      </c>
      <c r="R244" s="200">
        <f>R245+R246+R247+R248+R249+R250</f>
        <v>0</v>
      </c>
      <c r="S244" s="201"/>
      <c r="T244" s="200">
        <f>T245+T246+T247+T248+T249+T250</f>
        <v>0</v>
      </c>
      <c r="U244" s="200">
        <f>U245+U246+U247+U248+U249+U250</f>
        <v>0</v>
      </c>
      <c r="V244" s="356"/>
      <c r="W244" s="200">
        <f>W245+W246+W247+W248+W249+W250</f>
        <v>4500</v>
      </c>
      <c r="X244" s="200">
        <f>X245+X246+X247+X248+X249+X250</f>
        <v>4500</v>
      </c>
      <c r="Y244" s="201">
        <f>X244/W244*1</f>
        <v>1</v>
      </c>
      <c r="Z244" s="200">
        <f>Z245+Z246+Z247+Z248+Z249+Z250</f>
        <v>0</v>
      </c>
      <c r="AA244" s="200">
        <f>AA245+AA246+AA247+AA248+AA249+AA250</f>
        <v>0</v>
      </c>
      <c r="AB244" s="356"/>
      <c r="AC244" s="200">
        <f>AC245+AC246+AC247+AC248+AC249+AC250</f>
        <v>0</v>
      </c>
      <c r="AD244" s="200">
        <f>AD245+AD246+AD247+AD248+AD249+AD250</f>
        <v>0</v>
      </c>
      <c r="AE244" s="356"/>
      <c r="AF244" s="200">
        <f>AF245+AF246+AF247+AF248+AF249+AF250</f>
        <v>0</v>
      </c>
      <c r="AG244" s="200">
        <f>AG245+AG246+AG247+AG248+AG249+AG250</f>
        <v>0</v>
      </c>
      <c r="AH244" s="201">
        <v>0</v>
      </c>
      <c r="AI244" s="200">
        <f>AI245+AI246+AI247+AI248+AI249+AI250</f>
        <v>0</v>
      </c>
      <c r="AJ244" s="200">
        <f>AJ245+AJ246+AJ247+AJ248+AJ249+AJ250</f>
        <v>0</v>
      </c>
      <c r="AK244" s="202"/>
      <c r="AL244" s="200">
        <f>AL245+AL246+AL247+AL248+AL249+AL250</f>
        <v>0</v>
      </c>
      <c r="AM244" s="200">
        <f>AM245+AM246+AM247+AM248+AM249+AM250</f>
        <v>0</v>
      </c>
      <c r="AN244" s="356"/>
      <c r="AO244" s="200">
        <f>AO245+AO246+AO247+AO248+AO249+AO250</f>
        <v>0</v>
      </c>
      <c r="AP244" s="200">
        <f>AP245+AP246+AP247+AP248+AP249+AP250</f>
        <v>0</v>
      </c>
      <c r="AQ244" s="356"/>
      <c r="AR244" s="566" t="s">
        <v>502</v>
      </c>
    </row>
    <row r="245" spans="1:44" s="285" customFormat="1" ht="125.25" customHeight="1">
      <c r="A245" s="712"/>
      <c r="B245" s="717"/>
      <c r="C245" s="717"/>
      <c r="D245" s="628" t="s">
        <v>37</v>
      </c>
      <c r="E245" s="558">
        <f>H245+K245+N245+Q245+T245+W245+Z245+AC245+AF245+AI245+AL245+AO245</f>
        <v>0</v>
      </c>
      <c r="F245" s="558">
        <f>I245+L245+O245+R245+U245+X245+AA245+AD245+AG245+AJ245+AM245+AP245</f>
        <v>0</v>
      </c>
      <c r="G245" s="204"/>
      <c r="H245" s="365"/>
      <c r="I245" s="365"/>
      <c r="J245" s="204"/>
      <c r="K245" s="365"/>
      <c r="L245" s="365"/>
      <c r="M245" s="204"/>
      <c r="N245" s="365"/>
      <c r="O245" s="365"/>
      <c r="P245" s="204"/>
      <c r="Q245" s="365"/>
      <c r="R245" s="365"/>
      <c r="S245" s="204"/>
      <c r="T245" s="365"/>
      <c r="U245" s="365"/>
      <c r="V245" s="204"/>
      <c r="W245" s="365"/>
      <c r="X245" s="365"/>
      <c r="Y245" s="204"/>
      <c r="Z245" s="365"/>
      <c r="AA245" s="365"/>
      <c r="AB245" s="204"/>
      <c r="AC245" s="365"/>
      <c r="AD245" s="365"/>
      <c r="AE245" s="204"/>
      <c r="AF245" s="365"/>
      <c r="AG245" s="365"/>
      <c r="AH245" s="204"/>
      <c r="AI245" s="365"/>
      <c r="AJ245" s="365"/>
      <c r="AK245" s="318"/>
      <c r="AL245" s="365"/>
      <c r="AM245" s="365"/>
      <c r="AN245" s="204"/>
      <c r="AO245" s="365"/>
      <c r="AP245" s="365"/>
      <c r="AQ245" s="204"/>
      <c r="AR245" s="358"/>
    </row>
    <row r="246" spans="1:44" s="285" customFormat="1" ht="256.5" customHeight="1">
      <c r="A246" s="712"/>
      <c r="B246" s="717"/>
      <c r="C246" s="717"/>
      <c r="D246" s="626" t="s">
        <v>2</v>
      </c>
      <c r="E246" s="558">
        <f t="shared" ref="E246:E250" si="495">H246+K246+N246+Q246+T246+W246+Z246+AC246+AF246+AI246+AL246+AO246</f>
        <v>0</v>
      </c>
      <c r="F246" s="558">
        <f t="shared" ref="F246:F250" si="496">I246+L246+O246+R246+U246+X246+AA246+AD246+AG246+AJ246+AM246+AP246</f>
        <v>0</v>
      </c>
      <c r="G246" s="201"/>
      <c r="H246" s="365"/>
      <c r="I246" s="365"/>
      <c r="J246" s="204"/>
      <c r="K246" s="365"/>
      <c r="L246" s="365"/>
      <c r="M246" s="204"/>
      <c r="N246" s="365"/>
      <c r="O246" s="365"/>
      <c r="P246" s="204"/>
      <c r="Q246" s="365"/>
      <c r="R246" s="365"/>
      <c r="S246" s="204"/>
      <c r="T246" s="365"/>
      <c r="U246" s="365"/>
      <c r="V246" s="204"/>
      <c r="W246" s="365"/>
      <c r="X246" s="365"/>
      <c r="Y246" s="204"/>
      <c r="Z246" s="365"/>
      <c r="AA246" s="365"/>
      <c r="AB246" s="204"/>
      <c r="AC246" s="365"/>
      <c r="AD246" s="365"/>
      <c r="AE246" s="204"/>
      <c r="AF246" s="365"/>
      <c r="AG246" s="365"/>
      <c r="AH246" s="204"/>
      <c r="AI246" s="365"/>
      <c r="AJ246" s="365"/>
      <c r="AK246" s="318"/>
      <c r="AL246" s="365"/>
      <c r="AM246" s="365"/>
      <c r="AN246" s="204"/>
      <c r="AO246" s="365"/>
      <c r="AP246" s="365"/>
      <c r="AQ246" s="204"/>
      <c r="AR246" s="358"/>
    </row>
    <row r="247" spans="1:44" s="285" customFormat="1" ht="409.6" customHeight="1">
      <c r="A247" s="712"/>
      <c r="B247" s="717"/>
      <c r="C247" s="717"/>
      <c r="D247" s="625" t="s">
        <v>284</v>
      </c>
      <c r="E247" s="584">
        <f t="shared" si="495"/>
        <v>4500</v>
      </c>
      <c r="F247" s="584">
        <f t="shared" si="496"/>
        <v>4500</v>
      </c>
      <c r="G247" s="201">
        <v>1</v>
      </c>
      <c r="H247" s="365"/>
      <c r="I247" s="365"/>
      <c r="J247" s="204"/>
      <c r="K247" s="365"/>
      <c r="L247" s="365"/>
      <c r="M247" s="201"/>
      <c r="N247" s="365">
        <v>0</v>
      </c>
      <c r="O247" s="365">
        <v>0</v>
      </c>
      <c r="P247" s="318"/>
      <c r="Q247" s="365"/>
      <c r="R247" s="365"/>
      <c r="S247" s="201"/>
      <c r="T247" s="365"/>
      <c r="U247" s="365"/>
      <c r="V247" s="204"/>
      <c r="W247" s="365">
        <v>4500</v>
      </c>
      <c r="X247" s="365">
        <v>4500</v>
      </c>
      <c r="Y247" s="201">
        <f>X247/W247*1</f>
        <v>1</v>
      </c>
      <c r="Z247" s="365"/>
      <c r="AA247" s="365"/>
      <c r="AB247" s="204"/>
      <c r="AC247" s="365"/>
      <c r="AD247" s="365"/>
      <c r="AE247" s="204"/>
      <c r="AF247" s="607">
        <v>0</v>
      </c>
      <c r="AG247" s="607"/>
      <c r="AH247" s="201">
        <v>0</v>
      </c>
      <c r="AI247" s="365">
        <v>0</v>
      </c>
      <c r="AJ247" s="365">
        <v>0</v>
      </c>
      <c r="AK247" s="201"/>
      <c r="AL247" s="365"/>
      <c r="AM247" s="365"/>
      <c r="AN247" s="204"/>
      <c r="AO247" s="365"/>
      <c r="AP247" s="365"/>
      <c r="AQ247" s="204"/>
      <c r="AR247" s="358" t="s">
        <v>503</v>
      </c>
    </row>
    <row r="248" spans="1:44" s="285" customFormat="1" ht="206.25" customHeight="1">
      <c r="A248" s="712"/>
      <c r="B248" s="717"/>
      <c r="C248" s="717"/>
      <c r="D248" s="626" t="s">
        <v>292</v>
      </c>
      <c r="E248" s="575">
        <f t="shared" si="495"/>
        <v>0</v>
      </c>
      <c r="F248" s="575">
        <f t="shared" si="496"/>
        <v>0</v>
      </c>
      <c r="G248" s="204"/>
      <c r="H248" s="365"/>
      <c r="I248" s="365"/>
      <c r="J248" s="204"/>
      <c r="K248" s="365"/>
      <c r="L248" s="365"/>
      <c r="M248" s="204"/>
      <c r="N248" s="365"/>
      <c r="O248" s="365"/>
      <c r="P248" s="204"/>
      <c r="Q248" s="365"/>
      <c r="R248" s="365"/>
      <c r="S248" s="204"/>
      <c r="T248" s="365"/>
      <c r="U248" s="365"/>
      <c r="V248" s="204"/>
      <c r="W248" s="365"/>
      <c r="X248" s="365"/>
      <c r="Y248" s="204"/>
      <c r="Z248" s="365"/>
      <c r="AA248" s="365"/>
      <c r="AB248" s="204"/>
      <c r="AC248" s="365"/>
      <c r="AD248" s="365"/>
      <c r="AE248" s="204"/>
      <c r="AF248" s="365"/>
      <c r="AG248" s="365"/>
      <c r="AH248" s="204"/>
      <c r="AI248" s="365"/>
      <c r="AJ248" s="365"/>
      <c r="AK248" s="318"/>
      <c r="AL248" s="365"/>
      <c r="AM248" s="365"/>
      <c r="AN248" s="204"/>
      <c r="AO248" s="365"/>
      <c r="AP248" s="365"/>
      <c r="AQ248" s="204"/>
      <c r="AR248" s="358"/>
    </row>
    <row r="249" spans="1:44" s="285" customFormat="1" ht="165" customHeight="1">
      <c r="A249" s="712"/>
      <c r="B249" s="717"/>
      <c r="C249" s="717"/>
      <c r="D249" s="626" t="s">
        <v>285</v>
      </c>
      <c r="E249" s="558">
        <f t="shared" si="495"/>
        <v>0</v>
      </c>
      <c r="F249" s="558">
        <f t="shared" si="496"/>
        <v>0</v>
      </c>
      <c r="G249" s="204"/>
      <c r="H249" s="365"/>
      <c r="I249" s="365"/>
      <c r="J249" s="204"/>
      <c r="K249" s="365"/>
      <c r="L249" s="365"/>
      <c r="M249" s="204"/>
      <c r="N249" s="365"/>
      <c r="O249" s="365"/>
      <c r="P249" s="204"/>
      <c r="Q249" s="365"/>
      <c r="R249" s="365"/>
      <c r="S249" s="204"/>
      <c r="T249" s="365"/>
      <c r="U249" s="365"/>
      <c r="V249" s="204"/>
      <c r="W249" s="365"/>
      <c r="X249" s="365"/>
      <c r="Y249" s="204"/>
      <c r="Z249" s="365"/>
      <c r="AA249" s="365"/>
      <c r="AB249" s="204"/>
      <c r="AC249" s="365"/>
      <c r="AD249" s="365"/>
      <c r="AE249" s="204"/>
      <c r="AF249" s="365"/>
      <c r="AG249" s="365"/>
      <c r="AH249" s="204"/>
      <c r="AI249" s="365"/>
      <c r="AJ249" s="365"/>
      <c r="AK249" s="318"/>
      <c r="AL249" s="365"/>
      <c r="AM249" s="365"/>
      <c r="AN249" s="204"/>
      <c r="AO249" s="365"/>
      <c r="AP249" s="365"/>
      <c r="AQ249" s="204"/>
      <c r="AR249" s="358"/>
    </row>
    <row r="250" spans="1:44" s="285" customFormat="1" ht="165" customHeight="1" thickBot="1">
      <c r="A250" s="713"/>
      <c r="B250" s="718"/>
      <c r="C250" s="718"/>
      <c r="D250" s="630" t="s">
        <v>43</v>
      </c>
      <c r="E250" s="208">
        <f t="shared" si="495"/>
        <v>0</v>
      </c>
      <c r="F250" s="208">
        <f t="shared" si="496"/>
        <v>0</v>
      </c>
      <c r="G250" s="346"/>
      <c r="H250" s="369"/>
      <c r="I250" s="369"/>
      <c r="J250" s="346"/>
      <c r="K250" s="369"/>
      <c r="L250" s="369"/>
      <c r="M250" s="346"/>
      <c r="N250" s="369"/>
      <c r="O250" s="369"/>
      <c r="P250" s="346"/>
      <c r="Q250" s="369"/>
      <c r="R250" s="369"/>
      <c r="S250" s="346"/>
      <c r="T250" s="369"/>
      <c r="U250" s="369"/>
      <c r="V250" s="346"/>
      <c r="W250" s="369"/>
      <c r="X250" s="369"/>
      <c r="Y250" s="346"/>
      <c r="Z250" s="369"/>
      <c r="AA250" s="369"/>
      <c r="AB250" s="346"/>
      <c r="AC250" s="369"/>
      <c r="AD250" s="369"/>
      <c r="AE250" s="346"/>
      <c r="AF250" s="369"/>
      <c r="AG250" s="369"/>
      <c r="AH250" s="346"/>
      <c r="AI250" s="369"/>
      <c r="AJ250" s="369"/>
      <c r="AK250" s="350"/>
      <c r="AL250" s="369"/>
      <c r="AM250" s="369"/>
      <c r="AN250" s="346"/>
      <c r="AO250" s="369"/>
      <c r="AP250" s="369"/>
      <c r="AQ250" s="346"/>
      <c r="AR250" s="401"/>
    </row>
    <row r="251" spans="1:44" s="285" customFormat="1" ht="111" customHeight="1">
      <c r="A251" s="711" t="s">
        <v>314</v>
      </c>
      <c r="B251" s="714" t="s">
        <v>482</v>
      </c>
      <c r="C251" s="714"/>
      <c r="D251" s="629" t="s">
        <v>41</v>
      </c>
      <c r="E251" s="593">
        <f>W251+AF251+AI251</f>
        <v>243.9</v>
      </c>
      <c r="F251" s="200">
        <f>I251+L251+O251+R251+U251+X251+AA251+AD251+AG251+AJ251+AM251+AP251</f>
        <v>239</v>
      </c>
      <c r="G251" s="202">
        <f>G254</f>
        <v>1</v>
      </c>
      <c r="H251" s="200">
        <f>H252+H253+H254+H255+H256+H257</f>
        <v>0</v>
      </c>
      <c r="I251" s="200">
        <f>I252+I253+I254+I255+I256+I257</f>
        <v>0</v>
      </c>
      <c r="J251" s="356"/>
      <c r="K251" s="200">
        <f>K252+K253+K254+K255+K256+K257</f>
        <v>0</v>
      </c>
      <c r="L251" s="200">
        <f>L252+L253+L254+L255+L256+L257</f>
        <v>0</v>
      </c>
      <c r="M251" s="356"/>
      <c r="N251" s="200">
        <f>N252+N253+N254+N255+N256+N257</f>
        <v>0</v>
      </c>
      <c r="O251" s="200">
        <f>O252+O253+O254+O255+O256+O257</f>
        <v>0</v>
      </c>
      <c r="P251" s="356"/>
      <c r="Q251" s="200">
        <f>Q252+Q253+Q254+Q255+Q256+Q257</f>
        <v>0</v>
      </c>
      <c r="R251" s="200">
        <f>R252+R253+R254+R255+R256+R257</f>
        <v>0</v>
      </c>
      <c r="S251" s="356"/>
      <c r="T251" s="200">
        <f>T254</f>
        <v>0</v>
      </c>
      <c r="U251" s="200">
        <f>U252+U253+U254+U255+U256+U257</f>
        <v>0</v>
      </c>
      <c r="V251" s="356"/>
      <c r="W251" s="200">
        <f>W252+W253+W254+W255+W256+W257</f>
        <v>239</v>
      </c>
      <c r="X251" s="200">
        <f>X252+X253+X254+X255+X256+X257</f>
        <v>239</v>
      </c>
      <c r="Y251" s="201">
        <f>X251/W251*1</f>
        <v>1</v>
      </c>
      <c r="Z251" s="200">
        <f t="shared" ref="Z251:AA251" si="497">Z252+Z253+Z254+Z255+Z256+Z257</f>
        <v>0</v>
      </c>
      <c r="AA251" s="200">
        <f t="shared" si="497"/>
        <v>0</v>
      </c>
      <c r="AB251" s="356"/>
      <c r="AC251" s="200">
        <f t="shared" ref="AC251:AD251" si="498">AC252+AC253+AC254+AC255+AC256+AC257</f>
        <v>0</v>
      </c>
      <c r="AD251" s="200">
        <f t="shared" si="498"/>
        <v>0</v>
      </c>
      <c r="AE251" s="201"/>
      <c r="AF251" s="200">
        <f t="shared" ref="AF251:AG251" si="499">AF252+AF253+AF254+AF255+AF256+AF257</f>
        <v>0</v>
      </c>
      <c r="AG251" s="200">
        <f t="shared" si="499"/>
        <v>0</v>
      </c>
      <c r="AH251" s="356"/>
      <c r="AI251" s="200">
        <f t="shared" ref="AI251:AJ251" si="500">AI252+AI253+AI254+AI255+AI256+AI257</f>
        <v>4.9000000000000004</v>
      </c>
      <c r="AJ251" s="200">
        <f t="shared" si="500"/>
        <v>0</v>
      </c>
      <c r="AK251" s="202"/>
      <c r="AL251" s="200">
        <f t="shared" ref="AL251:AM251" si="501">AL252+AL253+AL254+AL255+AL256+AL257</f>
        <v>0</v>
      </c>
      <c r="AM251" s="200">
        <f t="shared" si="501"/>
        <v>0</v>
      </c>
      <c r="AN251" s="356"/>
      <c r="AO251" s="200">
        <f>AO252+AO253+AO254+AO255+AO256+AO257</f>
        <v>0</v>
      </c>
      <c r="AP251" s="200">
        <f>AP252+AP253+AP254+AP255+AP256+AP257</f>
        <v>0</v>
      </c>
      <c r="AQ251" s="356"/>
      <c r="AR251" s="567" t="s">
        <v>550</v>
      </c>
    </row>
    <row r="252" spans="1:44" s="285" customFormat="1" ht="103.5" customHeight="1">
      <c r="A252" s="712"/>
      <c r="B252" s="696"/>
      <c r="C252" s="696"/>
      <c r="D252" s="628" t="s">
        <v>37</v>
      </c>
      <c r="E252" s="593">
        <f t="shared" ref="E252:E253" si="502">W252+AF252</f>
        <v>0</v>
      </c>
      <c r="F252" s="558">
        <f>I252+L252+O252+R252+U252+X252+AA252+AD252+AG252+AJ252+AM252+AP252</f>
        <v>0</v>
      </c>
      <c r="G252" s="204"/>
      <c r="H252" s="558">
        <f>H280</f>
        <v>0</v>
      </c>
      <c r="I252" s="558">
        <f>I280</f>
        <v>0</v>
      </c>
      <c r="J252" s="204"/>
      <c r="K252" s="558">
        <f>K280</f>
        <v>0</v>
      </c>
      <c r="L252" s="558">
        <f>L280</f>
        <v>0</v>
      </c>
      <c r="M252" s="204"/>
      <c r="N252" s="558">
        <f>N280</f>
        <v>0</v>
      </c>
      <c r="O252" s="558">
        <f>O280</f>
        <v>0</v>
      </c>
      <c r="P252" s="204"/>
      <c r="Q252" s="558"/>
      <c r="R252" s="558">
        <f>R280</f>
        <v>0</v>
      </c>
      <c r="S252" s="204"/>
      <c r="T252" s="558">
        <f>T280</f>
        <v>0</v>
      </c>
      <c r="U252" s="558">
        <f>U280</f>
        <v>0</v>
      </c>
      <c r="V252" s="204"/>
      <c r="W252" s="558">
        <f>W280</f>
        <v>0</v>
      </c>
      <c r="X252" s="558">
        <f>X280</f>
        <v>0</v>
      </c>
      <c r="Y252" s="204"/>
      <c r="Z252" s="558">
        <f>Z280</f>
        <v>0</v>
      </c>
      <c r="AA252" s="558">
        <f>AA280</f>
        <v>0</v>
      </c>
      <c r="AB252" s="204"/>
      <c r="AC252" s="558">
        <f>AC280</f>
        <v>0</v>
      </c>
      <c r="AD252" s="558">
        <f>AD280</f>
        <v>0</v>
      </c>
      <c r="AE252" s="204"/>
      <c r="AF252" s="607">
        <f>AF280</f>
        <v>0</v>
      </c>
      <c r="AG252" s="607">
        <f>AG280</f>
        <v>0</v>
      </c>
      <c r="AH252" s="204"/>
      <c r="AI252" s="558">
        <f>AI280</f>
        <v>0</v>
      </c>
      <c r="AJ252" s="558">
        <f>AJ280</f>
        <v>0</v>
      </c>
      <c r="AK252" s="318"/>
      <c r="AL252" s="558">
        <f>AL280</f>
        <v>0</v>
      </c>
      <c r="AM252" s="558">
        <f>AM280</f>
        <v>0</v>
      </c>
      <c r="AN252" s="204"/>
      <c r="AO252" s="558">
        <f>AO280</f>
        <v>0</v>
      </c>
      <c r="AP252" s="558">
        <f>AP280</f>
        <v>0</v>
      </c>
      <c r="AQ252" s="204"/>
      <c r="AR252" s="358"/>
    </row>
    <row r="253" spans="1:44" s="285" customFormat="1" ht="114.75" customHeight="1">
      <c r="A253" s="712"/>
      <c r="B253" s="696"/>
      <c r="C253" s="696"/>
      <c r="D253" s="626" t="s">
        <v>2</v>
      </c>
      <c r="E253" s="593">
        <f t="shared" si="502"/>
        <v>0</v>
      </c>
      <c r="F253" s="558">
        <f t="shared" ref="F253:F257" si="503">I253+L253+O253+R253+U253+X253+AA253+AD253+AG253+AJ253+AM253+AP253</f>
        <v>0</v>
      </c>
      <c r="G253" s="201"/>
      <c r="H253" s="558">
        <f t="shared" ref="H253:I253" si="504">H281</f>
        <v>0</v>
      </c>
      <c r="I253" s="558">
        <f t="shared" si="504"/>
        <v>0</v>
      </c>
      <c r="J253" s="204"/>
      <c r="K253" s="558">
        <f t="shared" ref="K253:L253" si="505">K281</f>
        <v>0</v>
      </c>
      <c r="L253" s="558">
        <f t="shared" si="505"/>
        <v>0</v>
      </c>
      <c r="M253" s="204"/>
      <c r="N253" s="558">
        <f t="shared" ref="N253:O253" si="506">N281</f>
        <v>0</v>
      </c>
      <c r="O253" s="558">
        <f t="shared" si="506"/>
        <v>0</v>
      </c>
      <c r="P253" s="204"/>
      <c r="Q253" s="558"/>
      <c r="R253" s="558">
        <f t="shared" ref="R253:R257" si="507">R281</f>
        <v>0</v>
      </c>
      <c r="S253" s="204"/>
      <c r="T253" s="558">
        <f t="shared" ref="T253:U253" si="508">T281</f>
        <v>0</v>
      </c>
      <c r="U253" s="558">
        <f t="shared" si="508"/>
        <v>0</v>
      </c>
      <c r="V253" s="204"/>
      <c r="W253" s="558">
        <f t="shared" ref="W253:X253" si="509">W281</f>
        <v>0</v>
      </c>
      <c r="X253" s="558">
        <f t="shared" si="509"/>
        <v>0</v>
      </c>
      <c r="Y253" s="204"/>
      <c r="Z253" s="558">
        <f t="shared" ref="Z253:AA253" si="510">Z281</f>
        <v>0</v>
      </c>
      <c r="AA253" s="558">
        <f t="shared" si="510"/>
        <v>0</v>
      </c>
      <c r="AB253" s="204"/>
      <c r="AC253" s="558">
        <f t="shared" ref="AC253:AD253" si="511">AC281</f>
        <v>0</v>
      </c>
      <c r="AD253" s="558">
        <f t="shared" si="511"/>
        <v>0</v>
      </c>
      <c r="AE253" s="204"/>
      <c r="AF253" s="607">
        <f t="shared" ref="AF253:AG253" si="512">AF281</f>
        <v>0</v>
      </c>
      <c r="AG253" s="607">
        <f t="shared" si="512"/>
        <v>0</v>
      </c>
      <c r="AH253" s="204"/>
      <c r="AI253" s="558">
        <f t="shared" ref="AI253:AJ253" si="513">AI281</f>
        <v>0</v>
      </c>
      <c r="AJ253" s="558">
        <f t="shared" si="513"/>
        <v>0</v>
      </c>
      <c r="AK253" s="318"/>
      <c r="AL253" s="558">
        <f t="shared" ref="AL253:AM253" si="514">AL281</f>
        <v>0</v>
      </c>
      <c r="AM253" s="558">
        <f t="shared" si="514"/>
        <v>0</v>
      </c>
      <c r="AN253" s="204"/>
      <c r="AO253" s="558">
        <f t="shared" ref="AO253:AP253" si="515">AO281</f>
        <v>0</v>
      </c>
      <c r="AP253" s="558">
        <f t="shared" si="515"/>
        <v>0</v>
      </c>
      <c r="AQ253" s="204"/>
      <c r="AR253" s="358"/>
    </row>
    <row r="254" spans="1:44" s="285" customFormat="1" ht="409.6" customHeight="1">
      <c r="A254" s="712"/>
      <c r="B254" s="696"/>
      <c r="C254" s="696"/>
      <c r="D254" s="625" t="s">
        <v>284</v>
      </c>
      <c r="E254" s="584">
        <f>W254+AF254+AI254</f>
        <v>243.9</v>
      </c>
      <c r="F254" s="584">
        <f>X254</f>
        <v>239</v>
      </c>
      <c r="G254" s="201">
        <v>1</v>
      </c>
      <c r="H254" s="558">
        <f t="shared" ref="H254:I254" si="516">H282</f>
        <v>0</v>
      </c>
      <c r="I254" s="558">
        <f t="shared" si="516"/>
        <v>0</v>
      </c>
      <c r="J254" s="204"/>
      <c r="K254" s="558">
        <f t="shared" ref="K254:L254" si="517">K282</f>
        <v>0</v>
      </c>
      <c r="L254" s="558">
        <f t="shared" si="517"/>
        <v>0</v>
      </c>
      <c r="M254" s="204"/>
      <c r="N254" s="558">
        <f t="shared" ref="N254:O254" si="518">N282</f>
        <v>0</v>
      </c>
      <c r="O254" s="558">
        <f t="shared" si="518"/>
        <v>0</v>
      </c>
      <c r="P254" s="204"/>
      <c r="Q254" s="558"/>
      <c r="R254" s="558">
        <f t="shared" si="507"/>
        <v>0</v>
      </c>
      <c r="S254" s="204"/>
      <c r="T254" s="558"/>
      <c r="U254" s="558">
        <f>U282</f>
        <v>0</v>
      </c>
      <c r="V254" s="204"/>
      <c r="W254" s="558">
        <v>239</v>
      </c>
      <c r="X254" s="558">
        <v>239</v>
      </c>
      <c r="Y254" s="201">
        <f>X254/W254*1</f>
        <v>1</v>
      </c>
      <c r="Z254" s="558">
        <f t="shared" ref="Z254:AA254" si="519">Z282</f>
        <v>0</v>
      </c>
      <c r="AA254" s="558">
        <f t="shared" si="519"/>
        <v>0</v>
      </c>
      <c r="AB254" s="204"/>
      <c r="AC254" s="558"/>
      <c r="AD254" s="558"/>
      <c r="AE254" s="201"/>
      <c r="AF254" s="607"/>
      <c r="AG254" s="607">
        <f t="shared" ref="AG254" si="520">AG282</f>
        <v>0</v>
      </c>
      <c r="AH254" s="204"/>
      <c r="AI254" s="558">
        <v>4.9000000000000004</v>
      </c>
      <c r="AJ254" s="558">
        <f t="shared" ref="AJ254" si="521">AJ282</f>
        <v>0</v>
      </c>
      <c r="AK254" s="201"/>
      <c r="AL254" s="558">
        <f t="shared" ref="AL254:AM254" si="522">AL282</f>
        <v>0</v>
      </c>
      <c r="AM254" s="558">
        <f t="shared" si="522"/>
        <v>0</v>
      </c>
      <c r="AN254" s="204"/>
      <c r="AO254" s="558">
        <f t="shared" ref="AO254:AP254" si="523">AO282</f>
        <v>0</v>
      </c>
      <c r="AP254" s="558">
        <f t="shared" si="523"/>
        <v>0</v>
      </c>
      <c r="AQ254" s="204"/>
      <c r="AR254" s="358" t="s">
        <v>551</v>
      </c>
    </row>
    <row r="255" spans="1:44" s="285" customFormat="1" ht="354" customHeight="1">
      <c r="A255" s="712"/>
      <c r="B255" s="696"/>
      <c r="C255" s="696"/>
      <c r="D255" s="626" t="s">
        <v>292</v>
      </c>
      <c r="E255" s="575">
        <f t="shared" ref="E255:E257" si="524">H255+K255+N255+Q255+T255+W255+Z255+AC255+AF255+AI255+AL255+AO255</f>
        <v>0</v>
      </c>
      <c r="F255" s="575">
        <f t="shared" si="503"/>
        <v>0</v>
      </c>
      <c r="G255" s="204"/>
      <c r="H255" s="558">
        <f t="shared" ref="H255:I255" si="525">H283</f>
        <v>0</v>
      </c>
      <c r="I255" s="558">
        <f t="shared" si="525"/>
        <v>0</v>
      </c>
      <c r="J255" s="204"/>
      <c r="K255" s="558">
        <f t="shared" ref="K255:L255" si="526">K283</f>
        <v>0</v>
      </c>
      <c r="L255" s="558">
        <f t="shared" si="526"/>
        <v>0</v>
      </c>
      <c r="M255" s="204"/>
      <c r="N255" s="558">
        <f t="shared" ref="N255:O255" si="527">N283</f>
        <v>0</v>
      </c>
      <c r="O255" s="558">
        <f t="shared" si="527"/>
        <v>0</v>
      </c>
      <c r="P255" s="204"/>
      <c r="Q255" s="558"/>
      <c r="R255" s="558">
        <f t="shared" si="507"/>
        <v>0</v>
      </c>
      <c r="S255" s="204"/>
      <c r="T255" s="558">
        <f t="shared" ref="T255:U255" si="528">T283</f>
        <v>0</v>
      </c>
      <c r="U255" s="558">
        <f t="shared" si="528"/>
        <v>0</v>
      </c>
      <c r="V255" s="204"/>
      <c r="W255" s="558">
        <f t="shared" ref="W255:X255" si="529">W283</f>
        <v>0</v>
      </c>
      <c r="X255" s="558">
        <f t="shared" si="529"/>
        <v>0</v>
      </c>
      <c r="Y255" s="204"/>
      <c r="Z255" s="558">
        <f t="shared" ref="Z255:AA255" si="530">Z283</f>
        <v>0</v>
      </c>
      <c r="AA255" s="558">
        <f t="shared" si="530"/>
        <v>0</v>
      </c>
      <c r="AB255" s="204"/>
      <c r="AC255" s="558">
        <f t="shared" ref="AC255:AD255" si="531">AC283</f>
        <v>0</v>
      </c>
      <c r="AD255" s="558">
        <f t="shared" si="531"/>
        <v>0</v>
      </c>
      <c r="AE255" s="204"/>
      <c r="AF255" s="607">
        <f t="shared" ref="AF255:AG255" si="532">AF283</f>
        <v>0</v>
      </c>
      <c r="AG255" s="607">
        <f t="shared" si="532"/>
        <v>0</v>
      </c>
      <c r="AH255" s="204"/>
      <c r="AI255" s="558">
        <f t="shared" ref="AI255:AJ255" si="533">AI283</f>
        <v>0</v>
      </c>
      <c r="AJ255" s="558">
        <f t="shared" si="533"/>
        <v>0</v>
      </c>
      <c r="AK255" s="318"/>
      <c r="AL255" s="558">
        <f t="shared" ref="AL255:AM255" si="534">AL283</f>
        <v>0</v>
      </c>
      <c r="AM255" s="558">
        <f t="shared" si="534"/>
        <v>0</v>
      </c>
      <c r="AN255" s="204"/>
      <c r="AO255" s="558">
        <f t="shared" ref="AO255:AP255" si="535">AO283</f>
        <v>0</v>
      </c>
      <c r="AP255" s="558">
        <f t="shared" si="535"/>
        <v>0</v>
      </c>
      <c r="AQ255" s="204"/>
      <c r="AR255" s="259"/>
    </row>
    <row r="256" spans="1:44" s="285" customFormat="1" ht="79.5" customHeight="1">
      <c r="A256" s="712"/>
      <c r="B256" s="696"/>
      <c r="C256" s="696"/>
      <c r="D256" s="626" t="s">
        <v>285</v>
      </c>
      <c r="E256" s="558"/>
      <c r="F256" s="558">
        <f t="shared" si="503"/>
        <v>0</v>
      </c>
      <c r="G256" s="204"/>
      <c r="H256" s="558">
        <f t="shared" ref="H256:I256" si="536">H284</f>
        <v>0</v>
      </c>
      <c r="I256" s="558">
        <f t="shared" si="536"/>
        <v>0</v>
      </c>
      <c r="J256" s="204"/>
      <c r="K256" s="558">
        <f t="shared" ref="K256:L256" si="537">K284</f>
        <v>0</v>
      </c>
      <c r="L256" s="558">
        <f t="shared" si="537"/>
        <v>0</v>
      </c>
      <c r="M256" s="204"/>
      <c r="N256" s="558">
        <f t="shared" ref="N256:O256" si="538">N284</f>
        <v>0</v>
      </c>
      <c r="O256" s="558">
        <f t="shared" si="538"/>
        <v>0</v>
      </c>
      <c r="P256" s="204"/>
      <c r="Q256" s="558"/>
      <c r="R256" s="558">
        <f t="shared" si="507"/>
        <v>0</v>
      </c>
      <c r="S256" s="204"/>
      <c r="T256" s="558"/>
      <c r="U256" s="558">
        <f>U284</f>
        <v>0</v>
      </c>
      <c r="V256" s="204"/>
      <c r="W256" s="558">
        <f t="shared" ref="W256:X256" si="539">W284</f>
        <v>0</v>
      </c>
      <c r="X256" s="558">
        <f t="shared" si="539"/>
        <v>0</v>
      </c>
      <c r="Y256" s="204"/>
      <c r="Z256" s="558">
        <f t="shared" ref="Z256:AA256" si="540">Z284</f>
        <v>0</v>
      </c>
      <c r="AA256" s="558">
        <f t="shared" si="540"/>
        <v>0</v>
      </c>
      <c r="AB256" s="204"/>
      <c r="AC256" s="558">
        <f t="shared" ref="AC256:AD256" si="541">AC284</f>
        <v>0</v>
      </c>
      <c r="AD256" s="558">
        <f t="shared" si="541"/>
        <v>0</v>
      </c>
      <c r="AE256" s="204"/>
      <c r="AF256" s="607">
        <f t="shared" ref="AF256:AG256" si="542">AF284</f>
        <v>0</v>
      </c>
      <c r="AG256" s="607">
        <f t="shared" si="542"/>
        <v>0</v>
      </c>
      <c r="AH256" s="204"/>
      <c r="AI256" s="558">
        <f t="shared" ref="AI256:AJ256" si="543">AI284</f>
        <v>0</v>
      </c>
      <c r="AJ256" s="558">
        <f t="shared" si="543"/>
        <v>0</v>
      </c>
      <c r="AK256" s="318"/>
      <c r="AL256" s="558">
        <f t="shared" ref="AL256:AM256" si="544">AL284</f>
        <v>0</v>
      </c>
      <c r="AM256" s="558">
        <f t="shared" si="544"/>
        <v>0</v>
      </c>
      <c r="AN256" s="204"/>
      <c r="AO256" s="558">
        <f t="shared" ref="AO256:AP256" si="545">AO284</f>
        <v>0</v>
      </c>
      <c r="AP256" s="558">
        <f t="shared" si="545"/>
        <v>0</v>
      </c>
      <c r="AQ256" s="204"/>
      <c r="AR256" s="259"/>
    </row>
    <row r="257" spans="1:44" s="285" customFormat="1" ht="102" customHeight="1" thickBot="1">
      <c r="A257" s="713"/>
      <c r="B257" s="715"/>
      <c r="C257" s="715"/>
      <c r="D257" s="630" t="s">
        <v>43</v>
      </c>
      <c r="E257" s="208">
        <f t="shared" si="524"/>
        <v>0</v>
      </c>
      <c r="F257" s="208">
        <f t="shared" si="503"/>
        <v>0</v>
      </c>
      <c r="G257" s="346"/>
      <c r="H257" s="208">
        <f t="shared" ref="H257:I257" si="546">H285</f>
        <v>0</v>
      </c>
      <c r="I257" s="208">
        <f t="shared" si="546"/>
        <v>0</v>
      </c>
      <c r="J257" s="346"/>
      <c r="K257" s="208">
        <f t="shared" ref="K257:L257" si="547">K285</f>
        <v>0</v>
      </c>
      <c r="L257" s="208">
        <f t="shared" si="547"/>
        <v>0</v>
      </c>
      <c r="M257" s="346"/>
      <c r="N257" s="208">
        <f t="shared" ref="N257:O257" si="548">N285</f>
        <v>0</v>
      </c>
      <c r="O257" s="208">
        <f t="shared" si="548"/>
        <v>0</v>
      </c>
      <c r="P257" s="346"/>
      <c r="Q257" s="208"/>
      <c r="R257" s="208">
        <f t="shared" si="507"/>
        <v>0</v>
      </c>
      <c r="S257" s="346"/>
      <c r="T257" s="208">
        <f t="shared" ref="T257:U257" si="549">T285</f>
        <v>0</v>
      </c>
      <c r="U257" s="208">
        <f t="shared" si="549"/>
        <v>0</v>
      </c>
      <c r="V257" s="346"/>
      <c r="W257" s="208">
        <f t="shared" ref="W257:X257" si="550">W285</f>
        <v>0</v>
      </c>
      <c r="X257" s="208">
        <f t="shared" si="550"/>
        <v>0</v>
      </c>
      <c r="Y257" s="346"/>
      <c r="Z257" s="208">
        <f t="shared" ref="Z257:AA257" si="551">Z285</f>
        <v>0</v>
      </c>
      <c r="AA257" s="208">
        <f t="shared" si="551"/>
        <v>0</v>
      </c>
      <c r="AB257" s="346"/>
      <c r="AC257" s="208">
        <f t="shared" ref="AC257:AD257" si="552">AC285</f>
        <v>0</v>
      </c>
      <c r="AD257" s="208">
        <f t="shared" si="552"/>
        <v>0</v>
      </c>
      <c r="AE257" s="346"/>
      <c r="AF257" s="208">
        <f t="shared" ref="AF257:AG257" si="553">AF285</f>
        <v>0</v>
      </c>
      <c r="AG257" s="208">
        <f t="shared" si="553"/>
        <v>0</v>
      </c>
      <c r="AH257" s="346"/>
      <c r="AI257" s="208">
        <f t="shared" ref="AI257:AJ257" si="554">AI285</f>
        <v>0</v>
      </c>
      <c r="AJ257" s="208">
        <f t="shared" si="554"/>
        <v>0</v>
      </c>
      <c r="AK257" s="350"/>
      <c r="AL257" s="208">
        <f t="shared" ref="AL257:AM257" si="555">AL285</f>
        <v>0</v>
      </c>
      <c r="AM257" s="208">
        <f t="shared" si="555"/>
        <v>0</v>
      </c>
      <c r="AN257" s="346"/>
      <c r="AO257" s="208">
        <f t="shared" ref="AO257:AP257" si="556">AO285</f>
        <v>0</v>
      </c>
      <c r="AP257" s="208">
        <f t="shared" si="556"/>
        <v>0</v>
      </c>
      <c r="AQ257" s="346"/>
      <c r="AR257" s="349"/>
    </row>
    <row r="258" spans="1:44" s="285" customFormat="1" ht="111" customHeight="1">
      <c r="A258" s="711" t="s">
        <v>315</v>
      </c>
      <c r="B258" s="714" t="s">
        <v>483</v>
      </c>
      <c r="C258" s="714"/>
      <c r="D258" s="559" t="s">
        <v>41</v>
      </c>
      <c r="E258" s="200">
        <f>W258</f>
        <v>210.6</v>
      </c>
      <c r="F258" s="200">
        <f>I258+L258+O258+R258+U258+X258+AA258+AD258+AG258+AJ258+AM258+AP258</f>
        <v>210.6</v>
      </c>
      <c r="G258" s="202">
        <f>F258/E258</f>
        <v>1</v>
      </c>
      <c r="H258" s="200">
        <f>H259+H260+H261+H262+H263+H264</f>
        <v>0</v>
      </c>
      <c r="I258" s="200">
        <f>I259+I260+I261+I262+I263+I264</f>
        <v>0</v>
      </c>
      <c r="J258" s="356"/>
      <c r="K258" s="200">
        <f>K259+K260+K261+K262+K263+K264</f>
        <v>0</v>
      </c>
      <c r="L258" s="200">
        <f>L259+L260+L261+L262+L263+L264</f>
        <v>0</v>
      </c>
      <c r="M258" s="356"/>
      <c r="N258" s="200">
        <f>N259+N260+N261+N262+N263+N264</f>
        <v>0</v>
      </c>
      <c r="O258" s="200">
        <f>O259+O260+O261+O262+O263+O264</f>
        <v>0</v>
      </c>
      <c r="P258" s="356"/>
      <c r="Q258" s="200">
        <f>Q259+Q260+Q261+Q262+Q263+Q264</f>
        <v>0</v>
      </c>
      <c r="R258" s="200">
        <f>R259+R260+R261+R262+R263+R264</f>
        <v>0</v>
      </c>
      <c r="S258" s="356"/>
      <c r="T258" s="200">
        <f>T261</f>
        <v>0</v>
      </c>
      <c r="U258" s="200">
        <f>U259+U260+U261+U262+U263+U264</f>
        <v>0</v>
      </c>
      <c r="V258" s="356"/>
      <c r="W258" s="200">
        <f>W259+W260+W261+W262+W263+W264</f>
        <v>210.6</v>
      </c>
      <c r="X258" s="200">
        <f>X259+X260+X261+X262+X263+X264</f>
        <v>210.6</v>
      </c>
      <c r="Y258" s="201">
        <f>X258/W258*1</f>
        <v>1</v>
      </c>
      <c r="Z258" s="200">
        <f t="shared" ref="Z258:AA258" si="557">Z259+Z260+Z261+Z262+Z263+Z264</f>
        <v>0</v>
      </c>
      <c r="AA258" s="200">
        <f t="shared" si="557"/>
        <v>0</v>
      </c>
      <c r="AB258" s="356"/>
      <c r="AC258" s="200">
        <f t="shared" ref="AC258:AD258" si="558">AC259+AC260+AC261+AC262+AC263+AC264</f>
        <v>0</v>
      </c>
      <c r="AD258" s="200">
        <f t="shared" si="558"/>
        <v>0</v>
      </c>
      <c r="AE258" s="201"/>
      <c r="AF258" s="200">
        <f t="shared" ref="AF258:AG258" si="559">AF259+AF260+AF261+AF262+AF263+AF264</f>
        <v>0</v>
      </c>
      <c r="AG258" s="200">
        <f t="shared" si="559"/>
        <v>0</v>
      </c>
      <c r="AH258" s="356"/>
      <c r="AI258" s="200">
        <f t="shared" ref="AI258:AJ258" si="560">AI259+AI260+AI261+AI262+AI263+AI264</f>
        <v>0</v>
      </c>
      <c r="AJ258" s="200">
        <f t="shared" si="560"/>
        <v>0</v>
      </c>
      <c r="AK258" s="202"/>
      <c r="AL258" s="200">
        <f t="shared" ref="AL258:AM258" si="561">AL259+AL260+AL261+AL262+AL263+AL264</f>
        <v>0</v>
      </c>
      <c r="AM258" s="200">
        <f t="shared" si="561"/>
        <v>0</v>
      </c>
      <c r="AN258" s="356"/>
      <c r="AO258" s="200">
        <f>AO259+AO260+AO261+AO262+AO263+AO264</f>
        <v>0</v>
      </c>
      <c r="AP258" s="200">
        <f>AP259+AP260+AP261+AP262+AP263+AP264</f>
        <v>0</v>
      </c>
      <c r="AQ258" s="356"/>
      <c r="AR258" s="567" t="s">
        <v>505</v>
      </c>
    </row>
    <row r="259" spans="1:44" s="285" customFormat="1" ht="103.5" customHeight="1">
      <c r="A259" s="712"/>
      <c r="B259" s="696"/>
      <c r="C259" s="696"/>
      <c r="D259" s="557" t="s">
        <v>37</v>
      </c>
      <c r="E259" s="558">
        <f>H259+K259+N259+Q259+T259+W259+Z259+AC259+AF259+AI259+AL259+AO259</f>
        <v>0</v>
      </c>
      <c r="F259" s="558">
        <f>I259+L259+O259+R259+U259+X259+AA259+AD259+AG259+AJ259+AM259+AP259</f>
        <v>0</v>
      </c>
      <c r="G259" s="204"/>
      <c r="H259" s="558">
        <f>H410</f>
        <v>0</v>
      </c>
      <c r="I259" s="558">
        <f>I410</f>
        <v>0</v>
      </c>
      <c r="J259" s="204"/>
      <c r="K259" s="558">
        <f>K410</f>
        <v>0</v>
      </c>
      <c r="L259" s="558">
        <f>L410</f>
        <v>0</v>
      </c>
      <c r="M259" s="204"/>
      <c r="N259" s="558">
        <f>N410</f>
        <v>0</v>
      </c>
      <c r="O259" s="558">
        <f>O410</f>
        <v>0</v>
      </c>
      <c r="P259" s="204"/>
      <c r="Q259" s="558"/>
      <c r="R259" s="558">
        <f>R410</f>
        <v>0</v>
      </c>
      <c r="S259" s="204"/>
      <c r="T259" s="558">
        <f>T410</f>
        <v>0</v>
      </c>
      <c r="U259" s="558">
        <f>U410</f>
        <v>0</v>
      </c>
      <c r="V259" s="204"/>
      <c r="W259" s="558">
        <f>W410</f>
        <v>0</v>
      </c>
      <c r="X259" s="558">
        <f>X410</f>
        <v>0</v>
      </c>
      <c r="Y259" s="204"/>
      <c r="Z259" s="558">
        <f>Z410</f>
        <v>0</v>
      </c>
      <c r="AA259" s="558">
        <f>AA410</f>
        <v>0</v>
      </c>
      <c r="AB259" s="204"/>
      <c r="AC259" s="558">
        <f>AC410</f>
        <v>0</v>
      </c>
      <c r="AD259" s="558">
        <f>AD410</f>
        <v>0</v>
      </c>
      <c r="AE259" s="204"/>
      <c r="AF259" s="607">
        <f>AF410</f>
        <v>0</v>
      </c>
      <c r="AG259" s="607">
        <f>AG410</f>
        <v>0</v>
      </c>
      <c r="AH259" s="204"/>
      <c r="AI259" s="558">
        <f>AI410</f>
        <v>0</v>
      </c>
      <c r="AJ259" s="558">
        <f>AJ410</f>
        <v>0</v>
      </c>
      <c r="AK259" s="318"/>
      <c r="AL259" s="558">
        <f>AL410</f>
        <v>0</v>
      </c>
      <c r="AM259" s="558">
        <f>AM410</f>
        <v>0</v>
      </c>
      <c r="AN259" s="204"/>
      <c r="AO259" s="558">
        <f>AO410</f>
        <v>0</v>
      </c>
      <c r="AP259" s="558">
        <f>AP410</f>
        <v>0</v>
      </c>
      <c r="AQ259" s="204"/>
      <c r="AR259" s="358"/>
    </row>
    <row r="260" spans="1:44" s="285" customFormat="1" ht="114.75" customHeight="1" thickBot="1">
      <c r="A260" s="712"/>
      <c r="B260" s="696"/>
      <c r="C260" s="696"/>
      <c r="D260" s="556" t="s">
        <v>2</v>
      </c>
      <c r="E260" s="558">
        <f t="shared" ref="E260" si="562">H260+K260+N260+Q260+T260+W260+Z260+AC260+AF260+AI260+AL260+AO260</f>
        <v>0</v>
      </c>
      <c r="F260" s="558">
        <f t="shared" ref="F260:F264" si="563">I260+L260+O260+R260+U260+X260+AA260+AD260+AG260+AJ260+AM260+AP260</f>
        <v>0</v>
      </c>
      <c r="G260" s="204"/>
      <c r="H260" s="558">
        <f t="shared" ref="H260:I260" si="564">H411</f>
        <v>0</v>
      </c>
      <c r="I260" s="558">
        <f t="shared" si="564"/>
        <v>0</v>
      </c>
      <c r="J260" s="204"/>
      <c r="K260" s="558">
        <f t="shared" ref="K260:L260" si="565">K411</f>
        <v>0</v>
      </c>
      <c r="L260" s="558">
        <f t="shared" si="565"/>
        <v>0</v>
      </c>
      <c r="M260" s="204"/>
      <c r="N260" s="558">
        <f t="shared" ref="N260:O260" si="566">N411</f>
        <v>0</v>
      </c>
      <c r="O260" s="558">
        <f t="shared" si="566"/>
        <v>0</v>
      </c>
      <c r="P260" s="204"/>
      <c r="Q260" s="558"/>
      <c r="R260" s="558">
        <f t="shared" ref="R260:R264" si="567">R411</f>
        <v>0</v>
      </c>
      <c r="S260" s="204"/>
      <c r="T260" s="558">
        <f t="shared" ref="T260:U260" si="568">T411</f>
        <v>0</v>
      </c>
      <c r="U260" s="558">
        <f t="shared" si="568"/>
        <v>0</v>
      </c>
      <c r="V260" s="204"/>
      <c r="W260" s="558">
        <f t="shared" ref="W260:X260" si="569">W411</f>
        <v>0</v>
      </c>
      <c r="X260" s="558">
        <f t="shared" si="569"/>
        <v>0</v>
      </c>
      <c r="Y260" s="204"/>
      <c r="Z260" s="558">
        <f t="shared" ref="Z260:AA260" si="570">Z411</f>
        <v>0</v>
      </c>
      <c r="AA260" s="558">
        <f t="shared" si="570"/>
        <v>0</v>
      </c>
      <c r="AB260" s="204"/>
      <c r="AC260" s="558">
        <f t="shared" ref="AC260:AD260" si="571">AC411</f>
        <v>0</v>
      </c>
      <c r="AD260" s="558">
        <f t="shared" si="571"/>
        <v>0</v>
      </c>
      <c r="AE260" s="204"/>
      <c r="AF260" s="607">
        <f t="shared" ref="AF260:AG260" si="572">AF411</f>
        <v>0</v>
      </c>
      <c r="AG260" s="607">
        <f t="shared" si="572"/>
        <v>0</v>
      </c>
      <c r="AH260" s="204"/>
      <c r="AI260" s="558">
        <f t="shared" ref="AI260:AJ260" si="573">AI411</f>
        <v>0</v>
      </c>
      <c r="AJ260" s="558">
        <f t="shared" si="573"/>
        <v>0</v>
      </c>
      <c r="AK260" s="318"/>
      <c r="AL260" s="558">
        <f t="shared" ref="AL260:AM260" si="574">AL411</f>
        <v>0</v>
      </c>
      <c r="AM260" s="558">
        <f t="shared" si="574"/>
        <v>0</v>
      </c>
      <c r="AN260" s="204"/>
      <c r="AO260" s="558">
        <f t="shared" ref="AO260:AP260" si="575">AO411</f>
        <v>0</v>
      </c>
      <c r="AP260" s="558">
        <f t="shared" si="575"/>
        <v>0</v>
      </c>
      <c r="AQ260" s="204"/>
      <c r="AR260" s="358"/>
    </row>
    <row r="261" spans="1:44" s="285" customFormat="1" ht="409.6" customHeight="1">
      <c r="A261" s="712"/>
      <c r="B261" s="696"/>
      <c r="C261" s="696"/>
      <c r="D261" s="556" t="s">
        <v>284</v>
      </c>
      <c r="E261" s="584">
        <f>W261</f>
        <v>210.6</v>
      </c>
      <c r="F261" s="584">
        <f t="shared" si="563"/>
        <v>210.6</v>
      </c>
      <c r="G261" s="202">
        <f>F261/E261</f>
        <v>1</v>
      </c>
      <c r="H261" s="558">
        <f t="shared" ref="H261:I261" si="576">H412</f>
        <v>0</v>
      </c>
      <c r="I261" s="558">
        <f t="shared" si="576"/>
        <v>0</v>
      </c>
      <c r="J261" s="204"/>
      <c r="K261" s="558">
        <f t="shared" ref="K261:L261" si="577">K412</f>
        <v>0</v>
      </c>
      <c r="L261" s="558">
        <f t="shared" si="577"/>
        <v>0</v>
      </c>
      <c r="M261" s="204"/>
      <c r="N261" s="558">
        <f t="shared" ref="N261:O261" si="578">N412</f>
        <v>0</v>
      </c>
      <c r="O261" s="558">
        <f t="shared" si="578"/>
        <v>0</v>
      </c>
      <c r="P261" s="204"/>
      <c r="Q261" s="558"/>
      <c r="R261" s="558">
        <f t="shared" si="567"/>
        <v>0</v>
      </c>
      <c r="S261" s="204"/>
      <c r="T261" s="558"/>
      <c r="U261" s="558">
        <f>U412</f>
        <v>0</v>
      </c>
      <c r="V261" s="204"/>
      <c r="W261" s="558">
        <v>210.6</v>
      </c>
      <c r="X261" s="558">
        <v>210.6</v>
      </c>
      <c r="Y261" s="201">
        <f>X261/W261*1</f>
        <v>1</v>
      </c>
      <c r="Z261" s="558">
        <f t="shared" ref="Z261:AA261" si="579">Z412</f>
        <v>0</v>
      </c>
      <c r="AA261" s="558">
        <f t="shared" si="579"/>
        <v>0</v>
      </c>
      <c r="AB261" s="204"/>
      <c r="AC261" s="558"/>
      <c r="AD261" s="558"/>
      <c r="AE261" s="201"/>
      <c r="AF261" s="607">
        <f t="shared" ref="AF261:AG261" si="580">AF412</f>
        <v>0</v>
      </c>
      <c r="AG261" s="607">
        <f t="shared" si="580"/>
        <v>0</v>
      </c>
      <c r="AH261" s="204"/>
      <c r="AI261" s="558">
        <f t="shared" ref="AI261:AJ261" si="581">AI412</f>
        <v>0</v>
      </c>
      <c r="AJ261" s="558">
        <f t="shared" si="581"/>
        <v>0</v>
      </c>
      <c r="AK261" s="201"/>
      <c r="AL261" s="558">
        <f t="shared" ref="AL261:AM261" si="582">AL412</f>
        <v>0</v>
      </c>
      <c r="AM261" s="558">
        <f t="shared" si="582"/>
        <v>0</v>
      </c>
      <c r="AN261" s="204"/>
      <c r="AO261" s="558">
        <f t="shared" ref="AO261:AP261" si="583">AO412</f>
        <v>0</v>
      </c>
      <c r="AP261" s="558">
        <f t="shared" si="583"/>
        <v>0</v>
      </c>
      <c r="AQ261" s="204"/>
      <c r="AR261" s="358" t="s">
        <v>504</v>
      </c>
    </row>
    <row r="262" spans="1:44" s="285" customFormat="1" ht="354" customHeight="1">
      <c r="A262" s="712"/>
      <c r="B262" s="696"/>
      <c r="C262" s="696"/>
      <c r="D262" s="556" t="s">
        <v>292</v>
      </c>
      <c r="E262" s="575">
        <f t="shared" ref="E262" si="584">H262+K262+N262+Q262+T262+W262+Z262+AC262+AF262+AI262+AL262+AO262</f>
        <v>0</v>
      </c>
      <c r="F262" s="575">
        <f t="shared" si="563"/>
        <v>0</v>
      </c>
      <c r="G262" s="204"/>
      <c r="H262" s="558">
        <f t="shared" ref="H262:I262" si="585">H413</f>
        <v>0</v>
      </c>
      <c r="I262" s="558">
        <f t="shared" si="585"/>
        <v>0</v>
      </c>
      <c r="J262" s="204"/>
      <c r="K262" s="558">
        <f t="shared" ref="K262:L262" si="586">K413</f>
        <v>0</v>
      </c>
      <c r="L262" s="558">
        <f t="shared" si="586"/>
        <v>0</v>
      </c>
      <c r="M262" s="204"/>
      <c r="N262" s="558">
        <f t="shared" ref="N262:O262" si="587">N413</f>
        <v>0</v>
      </c>
      <c r="O262" s="558">
        <f t="shared" si="587"/>
        <v>0</v>
      </c>
      <c r="P262" s="204"/>
      <c r="Q262" s="558"/>
      <c r="R262" s="558">
        <f t="shared" si="567"/>
        <v>0</v>
      </c>
      <c r="S262" s="204"/>
      <c r="T262" s="558">
        <f t="shared" ref="T262:U262" si="588">T413</f>
        <v>0</v>
      </c>
      <c r="U262" s="558">
        <f t="shared" si="588"/>
        <v>0</v>
      </c>
      <c r="V262" s="204"/>
      <c r="W262" s="558">
        <f t="shared" ref="W262:X262" si="589">W413</f>
        <v>0</v>
      </c>
      <c r="X262" s="558">
        <f t="shared" si="589"/>
        <v>0</v>
      </c>
      <c r="Y262" s="204"/>
      <c r="Z262" s="558">
        <f t="shared" ref="Z262:AA262" si="590">Z413</f>
        <v>0</v>
      </c>
      <c r="AA262" s="558">
        <f t="shared" si="590"/>
        <v>0</v>
      </c>
      <c r="AB262" s="204"/>
      <c r="AC262" s="558">
        <f t="shared" ref="AC262:AD262" si="591">AC413</f>
        <v>0</v>
      </c>
      <c r="AD262" s="558">
        <f t="shared" si="591"/>
        <v>0</v>
      </c>
      <c r="AE262" s="204"/>
      <c r="AF262" s="607">
        <f t="shared" ref="AF262:AG262" si="592">AF413</f>
        <v>0</v>
      </c>
      <c r="AG262" s="607">
        <f t="shared" si="592"/>
        <v>0</v>
      </c>
      <c r="AH262" s="204"/>
      <c r="AI262" s="558">
        <f t="shared" ref="AI262:AJ262" si="593">AI413</f>
        <v>0</v>
      </c>
      <c r="AJ262" s="558">
        <f t="shared" si="593"/>
        <v>0</v>
      </c>
      <c r="AK262" s="318"/>
      <c r="AL262" s="558">
        <f t="shared" ref="AL262:AM262" si="594">AL413</f>
        <v>0</v>
      </c>
      <c r="AM262" s="558">
        <f t="shared" si="594"/>
        <v>0</v>
      </c>
      <c r="AN262" s="204"/>
      <c r="AO262" s="558">
        <f t="shared" ref="AO262:AP262" si="595">AO413</f>
        <v>0</v>
      </c>
      <c r="AP262" s="558">
        <f t="shared" si="595"/>
        <v>0</v>
      </c>
      <c r="AQ262" s="204"/>
      <c r="AR262" s="259"/>
    </row>
    <row r="263" spans="1:44" s="285" customFormat="1" ht="79.5" customHeight="1">
      <c r="A263" s="712"/>
      <c r="B263" s="696"/>
      <c r="C263" s="696"/>
      <c r="D263" s="556" t="s">
        <v>285</v>
      </c>
      <c r="E263" s="558"/>
      <c r="F263" s="558">
        <f t="shared" si="563"/>
        <v>0</v>
      </c>
      <c r="G263" s="204"/>
      <c r="H263" s="558">
        <f t="shared" ref="H263:I263" si="596">H414</f>
        <v>0</v>
      </c>
      <c r="I263" s="558">
        <f t="shared" si="596"/>
        <v>0</v>
      </c>
      <c r="J263" s="204"/>
      <c r="K263" s="558">
        <f t="shared" ref="K263:L263" si="597">K414</f>
        <v>0</v>
      </c>
      <c r="L263" s="558">
        <f t="shared" si="597"/>
        <v>0</v>
      </c>
      <c r="M263" s="204"/>
      <c r="N263" s="558">
        <f t="shared" ref="N263:O263" si="598">N414</f>
        <v>0</v>
      </c>
      <c r="O263" s="558">
        <f t="shared" si="598"/>
        <v>0</v>
      </c>
      <c r="P263" s="204"/>
      <c r="Q263" s="558"/>
      <c r="R263" s="558">
        <f t="shared" si="567"/>
        <v>0</v>
      </c>
      <c r="S263" s="204"/>
      <c r="T263" s="558"/>
      <c r="U263" s="558">
        <f>U414</f>
        <v>0</v>
      </c>
      <c r="V263" s="204"/>
      <c r="W263" s="558">
        <f t="shared" ref="W263:X263" si="599">W414</f>
        <v>0</v>
      </c>
      <c r="X263" s="558">
        <f t="shared" si="599"/>
        <v>0</v>
      </c>
      <c r="Y263" s="204"/>
      <c r="Z263" s="558">
        <f t="shared" ref="Z263:AA263" si="600">Z414</f>
        <v>0</v>
      </c>
      <c r="AA263" s="558">
        <f t="shared" si="600"/>
        <v>0</v>
      </c>
      <c r="AB263" s="204"/>
      <c r="AC263" s="558">
        <f t="shared" ref="AC263:AD263" si="601">AC414</f>
        <v>0</v>
      </c>
      <c r="AD263" s="558">
        <f t="shared" si="601"/>
        <v>0</v>
      </c>
      <c r="AE263" s="204"/>
      <c r="AF263" s="607">
        <f t="shared" ref="AF263:AG263" si="602">AF414</f>
        <v>0</v>
      </c>
      <c r="AG263" s="607">
        <f t="shared" si="602"/>
        <v>0</v>
      </c>
      <c r="AH263" s="204"/>
      <c r="AI263" s="558">
        <f t="shared" ref="AI263:AJ263" si="603">AI414</f>
        <v>0</v>
      </c>
      <c r="AJ263" s="558">
        <f t="shared" si="603"/>
        <v>0</v>
      </c>
      <c r="AK263" s="318"/>
      <c r="AL263" s="558">
        <f t="shared" ref="AL263:AM263" si="604">AL414</f>
        <v>0</v>
      </c>
      <c r="AM263" s="558">
        <f t="shared" si="604"/>
        <v>0</v>
      </c>
      <c r="AN263" s="204"/>
      <c r="AO263" s="558">
        <f t="shared" ref="AO263:AP263" si="605">AO414</f>
        <v>0</v>
      </c>
      <c r="AP263" s="558">
        <f t="shared" si="605"/>
        <v>0</v>
      </c>
      <c r="AQ263" s="204"/>
      <c r="AR263" s="259"/>
    </row>
    <row r="264" spans="1:44" s="285" customFormat="1" ht="102" customHeight="1" thickBot="1">
      <c r="A264" s="713"/>
      <c r="B264" s="715"/>
      <c r="C264" s="715"/>
      <c r="D264" s="560" t="s">
        <v>43</v>
      </c>
      <c r="E264" s="208">
        <f t="shared" ref="E264" si="606">H264+K264+N264+Q264+T264+W264+Z264+AC264+AF264+AI264+AL264+AO264</f>
        <v>0</v>
      </c>
      <c r="F264" s="208">
        <f t="shared" si="563"/>
        <v>0</v>
      </c>
      <c r="G264" s="346"/>
      <c r="H264" s="208">
        <f t="shared" ref="H264:I264" si="607">H415</f>
        <v>0</v>
      </c>
      <c r="I264" s="208">
        <f t="shared" si="607"/>
        <v>0</v>
      </c>
      <c r="J264" s="346"/>
      <c r="K264" s="208">
        <f t="shared" ref="K264:L264" si="608">K415</f>
        <v>0</v>
      </c>
      <c r="L264" s="208">
        <f t="shared" si="608"/>
        <v>0</v>
      </c>
      <c r="M264" s="346"/>
      <c r="N264" s="208">
        <f t="shared" ref="N264:O264" si="609">N415</f>
        <v>0</v>
      </c>
      <c r="O264" s="208">
        <f t="shared" si="609"/>
        <v>0</v>
      </c>
      <c r="P264" s="346"/>
      <c r="Q264" s="208"/>
      <c r="R264" s="208">
        <f t="shared" si="567"/>
        <v>0</v>
      </c>
      <c r="S264" s="346"/>
      <c r="T264" s="208">
        <f t="shared" ref="T264:U264" si="610">T415</f>
        <v>0</v>
      </c>
      <c r="U264" s="208">
        <f t="shared" si="610"/>
        <v>0</v>
      </c>
      <c r="V264" s="346"/>
      <c r="W264" s="208">
        <f t="shared" ref="W264:X264" si="611">W415</f>
        <v>0</v>
      </c>
      <c r="X264" s="208">
        <f t="shared" si="611"/>
        <v>0</v>
      </c>
      <c r="Y264" s="346"/>
      <c r="Z264" s="208">
        <f t="shared" ref="Z264:AA264" si="612">Z415</f>
        <v>0</v>
      </c>
      <c r="AA264" s="208">
        <f t="shared" si="612"/>
        <v>0</v>
      </c>
      <c r="AB264" s="346"/>
      <c r="AC264" s="208">
        <f t="shared" ref="AC264:AD264" si="613">AC415</f>
        <v>0</v>
      </c>
      <c r="AD264" s="208">
        <f t="shared" si="613"/>
        <v>0</v>
      </c>
      <c r="AE264" s="346"/>
      <c r="AF264" s="208">
        <f t="shared" ref="AF264:AG264" si="614">AF415</f>
        <v>0</v>
      </c>
      <c r="AG264" s="208">
        <f t="shared" si="614"/>
        <v>0</v>
      </c>
      <c r="AH264" s="346"/>
      <c r="AI264" s="208">
        <f t="shared" ref="AI264:AJ264" si="615">AI415</f>
        <v>0</v>
      </c>
      <c r="AJ264" s="208">
        <f t="shared" si="615"/>
        <v>0</v>
      </c>
      <c r="AK264" s="350"/>
      <c r="AL264" s="208">
        <f t="shared" ref="AL264:AM264" si="616">AL415</f>
        <v>0</v>
      </c>
      <c r="AM264" s="208">
        <f t="shared" si="616"/>
        <v>0</v>
      </c>
      <c r="AN264" s="346"/>
      <c r="AO264" s="208">
        <f t="shared" ref="AO264:AP264" si="617">AO415</f>
        <v>0</v>
      </c>
      <c r="AP264" s="208">
        <f t="shared" si="617"/>
        <v>0</v>
      </c>
      <c r="AQ264" s="346"/>
      <c r="AR264" s="349"/>
    </row>
    <row r="265" spans="1:44" s="285" customFormat="1" ht="111" customHeight="1">
      <c r="A265" s="711" t="s">
        <v>484</v>
      </c>
      <c r="B265" s="714" t="s">
        <v>542</v>
      </c>
      <c r="C265" s="714"/>
      <c r="D265" s="559" t="s">
        <v>41</v>
      </c>
      <c r="E265" s="200">
        <f>W265</f>
        <v>160</v>
      </c>
      <c r="F265" s="200">
        <f>I265+L265+O265+R265+U265+X265+AA265+AD265+AG265+AJ265+AM265+AP265</f>
        <v>160</v>
      </c>
      <c r="G265" s="202">
        <f>F265/E265</f>
        <v>1</v>
      </c>
      <c r="H265" s="200">
        <f>H266+H267+H268+H269+H270+H271</f>
        <v>0</v>
      </c>
      <c r="I265" s="200">
        <f>I266+I267+I268+I269+I270+I271</f>
        <v>0</v>
      </c>
      <c r="J265" s="356"/>
      <c r="K265" s="200">
        <f>K266+K267+K268+K269+K270+K271</f>
        <v>0</v>
      </c>
      <c r="L265" s="200">
        <f>L266+L267+L268+L269+L270+L271</f>
        <v>0</v>
      </c>
      <c r="M265" s="356"/>
      <c r="N265" s="200">
        <f>N266+N267+N268+N269+N270+N271</f>
        <v>0</v>
      </c>
      <c r="O265" s="200">
        <f>O266+O267+O268+O269+O270+O271</f>
        <v>0</v>
      </c>
      <c r="P265" s="356"/>
      <c r="Q265" s="200">
        <f>Q266+Q267+Q268+Q269+Q270+Q271</f>
        <v>0</v>
      </c>
      <c r="R265" s="200">
        <f>R266+R267+R268+R269+R270+R271</f>
        <v>0</v>
      </c>
      <c r="S265" s="356"/>
      <c r="T265" s="200">
        <f>T268</f>
        <v>0</v>
      </c>
      <c r="U265" s="200">
        <f>U266+U267+U268+U269+U270+U271</f>
        <v>0</v>
      </c>
      <c r="V265" s="356"/>
      <c r="W265" s="200">
        <f>W266+W267+W268+W269+W270+W271</f>
        <v>160</v>
      </c>
      <c r="X265" s="200">
        <f>X266+X267+X268+X269+X270+X271</f>
        <v>160</v>
      </c>
      <c r="Y265" s="201">
        <f>X265/W265*1</f>
        <v>1</v>
      </c>
      <c r="Z265" s="200">
        <f t="shared" ref="Z265:AA265" si="618">Z266+Z267+Z268+Z269+Z270+Z271</f>
        <v>0</v>
      </c>
      <c r="AA265" s="200">
        <f t="shared" si="618"/>
        <v>0</v>
      </c>
      <c r="AB265" s="356"/>
      <c r="AC265" s="200">
        <f t="shared" ref="AC265:AD265" si="619">AC266+AC267+AC268+AC269+AC270+AC271</f>
        <v>0</v>
      </c>
      <c r="AD265" s="200">
        <f t="shared" si="619"/>
        <v>0</v>
      </c>
      <c r="AE265" s="201"/>
      <c r="AF265" s="200">
        <f t="shared" ref="AF265:AG265" si="620">AF266+AF267+AF268+AF269+AF270+AF271</f>
        <v>0</v>
      </c>
      <c r="AG265" s="200">
        <f t="shared" si="620"/>
        <v>0</v>
      </c>
      <c r="AH265" s="356"/>
      <c r="AI265" s="200">
        <f t="shared" ref="AI265:AJ265" si="621">AI266+AI267+AI268+AI269+AI270+AI271</f>
        <v>0</v>
      </c>
      <c r="AJ265" s="200">
        <f t="shared" si="621"/>
        <v>0</v>
      </c>
      <c r="AK265" s="202"/>
      <c r="AL265" s="200">
        <f t="shared" ref="AL265:AM265" si="622">AL266+AL267+AL268+AL269+AL270+AL271</f>
        <v>0</v>
      </c>
      <c r="AM265" s="200">
        <f t="shared" si="622"/>
        <v>0</v>
      </c>
      <c r="AN265" s="356"/>
      <c r="AO265" s="200">
        <f>AO266+AO267+AO268+AO269+AO270+AO271</f>
        <v>0</v>
      </c>
      <c r="AP265" s="200">
        <f>AP266+AP267+AP268+AP269+AP270+AP271</f>
        <v>0</v>
      </c>
      <c r="AQ265" s="356"/>
      <c r="AR265" s="567" t="s">
        <v>543</v>
      </c>
    </row>
    <row r="266" spans="1:44" s="285" customFormat="1" ht="103.5" customHeight="1">
      <c r="A266" s="712"/>
      <c r="B266" s="696"/>
      <c r="C266" s="696"/>
      <c r="D266" s="557" t="s">
        <v>37</v>
      </c>
      <c r="E266" s="558">
        <f>H266+K266+N266+Q266+T266+W266+Z266+AC266+AF266+AI266+AL266+AO266</f>
        <v>0</v>
      </c>
      <c r="F266" s="558">
        <f>I266+L266+O266+R266+U266+X266+AA266+AD266+AG266+AJ266+AM266+AP266</f>
        <v>0</v>
      </c>
      <c r="G266" s="204"/>
      <c r="H266" s="558">
        <f>H417</f>
        <v>0</v>
      </c>
      <c r="I266" s="558">
        <f>I417</f>
        <v>0</v>
      </c>
      <c r="J266" s="204"/>
      <c r="K266" s="558">
        <f>K417</f>
        <v>0</v>
      </c>
      <c r="L266" s="558">
        <f>L417</f>
        <v>0</v>
      </c>
      <c r="M266" s="204"/>
      <c r="N266" s="558">
        <f>N417</f>
        <v>0</v>
      </c>
      <c r="O266" s="558">
        <f>O417</f>
        <v>0</v>
      </c>
      <c r="P266" s="204"/>
      <c r="Q266" s="558"/>
      <c r="R266" s="558">
        <f>R417</f>
        <v>0</v>
      </c>
      <c r="S266" s="204"/>
      <c r="T266" s="558">
        <f>T417</f>
        <v>0</v>
      </c>
      <c r="U266" s="558">
        <f>U417</f>
        <v>0</v>
      </c>
      <c r="V266" s="204"/>
      <c r="W266" s="558">
        <f>W417</f>
        <v>0</v>
      </c>
      <c r="X266" s="558">
        <f>X417</f>
        <v>0</v>
      </c>
      <c r="Y266" s="204"/>
      <c r="Z266" s="558">
        <f>Z417</f>
        <v>0</v>
      </c>
      <c r="AA266" s="558">
        <f>AA417</f>
        <v>0</v>
      </c>
      <c r="AB266" s="204"/>
      <c r="AC266" s="558">
        <f>AC417</f>
        <v>0</v>
      </c>
      <c r="AD266" s="558">
        <f>AD417</f>
        <v>0</v>
      </c>
      <c r="AE266" s="204"/>
      <c r="AF266" s="607">
        <f>AF417</f>
        <v>0</v>
      </c>
      <c r="AG266" s="607">
        <f>AG417</f>
        <v>0</v>
      </c>
      <c r="AH266" s="204"/>
      <c r="AI266" s="558">
        <f>AI417</f>
        <v>0</v>
      </c>
      <c r="AJ266" s="558">
        <f>AJ417</f>
        <v>0</v>
      </c>
      <c r="AK266" s="318"/>
      <c r="AL266" s="558">
        <f>AL417</f>
        <v>0</v>
      </c>
      <c r="AM266" s="558">
        <f>AM417</f>
        <v>0</v>
      </c>
      <c r="AN266" s="204"/>
      <c r="AO266" s="558">
        <f>AO417</f>
        <v>0</v>
      </c>
      <c r="AP266" s="558">
        <f>AP417</f>
        <v>0</v>
      </c>
      <c r="AQ266" s="204"/>
      <c r="AR266" s="358"/>
    </row>
    <row r="267" spans="1:44" s="285" customFormat="1" ht="114.75" customHeight="1" thickBot="1">
      <c r="A267" s="712"/>
      <c r="B267" s="696"/>
      <c r="C267" s="696"/>
      <c r="D267" s="556" t="s">
        <v>2</v>
      </c>
      <c r="E267" s="558">
        <f t="shared" ref="E267" si="623">H267+K267+N267+Q267+T267+W267+Z267+AC267+AF267+AI267+AL267+AO267</f>
        <v>0</v>
      </c>
      <c r="F267" s="558">
        <f t="shared" ref="F267:F271" si="624">I267+L267+O267+R267+U267+X267+AA267+AD267+AG267+AJ267+AM267+AP267</f>
        <v>0</v>
      </c>
      <c r="G267" s="204"/>
      <c r="H267" s="558">
        <f t="shared" ref="H267:I267" si="625">H418</f>
        <v>0</v>
      </c>
      <c r="I267" s="558">
        <f t="shared" si="625"/>
        <v>0</v>
      </c>
      <c r="J267" s="204"/>
      <c r="K267" s="558">
        <f t="shared" ref="K267:L267" si="626">K418</f>
        <v>0</v>
      </c>
      <c r="L267" s="558">
        <f t="shared" si="626"/>
        <v>0</v>
      </c>
      <c r="M267" s="204"/>
      <c r="N267" s="558">
        <f t="shared" ref="N267:O267" si="627">N418</f>
        <v>0</v>
      </c>
      <c r="O267" s="558">
        <f t="shared" si="627"/>
        <v>0</v>
      </c>
      <c r="P267" s="204"/>
      <c r="Q267" s="558"/>
      <c r="R267" s="558">
        <f t="shared" ref="R267:R271" si="628">R418</f>
        <v>0</v>
      </c>
      <c r="S267" s="204"/>
      <c r="T267" s="558">
        <f t="shared" ref="T267:U267" si="629">T418</f>
        <v>0</v>
      </c>
      <c r="U267" s="558">
        <f t="shared" si="629"/>
        <v>0</v>
      </c>
      <c r="V267" s="204"/>
      <c r="W267" s="558">
        <f t="shared" ref="W267:X267" si="630">W418</f>
        <v>0</v>
      </c>
      <c r="X267" s="558">
        <f t="shared" si="630"/>
        <v>0</v>
      </c>
      <c r="Y267" s="204"/>
      <c r="Z267" s="558">
        <f t="shared" ref="Z267:AA267" si="631">Z418</f>
        <v>0</v>
      </c>
      <c r="AA267" s="558">
        <f t="shared" si="631"/>
        <v>0</v>
      </c>
      <c r="AB267" s="204"/>
      <c r="AC267" s="558">
        <f t="shared" ref="AC267:AD267" si="632">AC418</f>
        <v>0</v>
      </c>
      <c r="AD267" s="558">
        <f t="shared" si="632"/>
        <v>0</v>
      </c>
      <c r="AE267" s="204"/>
      <c r="AF267" s="607">
        <f t="shared" ref="AF267:AG267" si="633">AF418</f>
        <v>0</v>
      </c>
      <c r="AG267" s="607">
        <f t="shared" si="633"/>
        <v>0</v>
      </c>
      <c r="AH267" s="204"/>
      <c r="AI267" s="558">
        <f t="shared" ref="AI267:AJ267" si="634">AI418</f>
        <v>0</v>
      </c>
      <c r="AJ267" s="558">
        <f t="shared" si="634"/>
        <v>0</v>
      </c>
      <c r="AK267" s="318"/>
      <c r="AL267" s="558">
        <f t="shared" ref="AL267:AM267" si="635">AL418</f>
        <v>0</v>
      </c>
      <c r="AM267" s="558">
        <f t="shared" si="635"/>
        <v>0</v>
      </c>
      <c r="AN267" s="204"/>
      <c r="AO267" s="558">
        <f t="shared" ref="AO267:AP267" si="636">AO418</f>
        <v>0</v>
      </c>
      <c r="AP267" s="558">
        <f t="shared" si="636"/>
        <v>0</v>
      </c>
      <c r="AQ267" s="204"/>
      <c r="AR267" s="358"/>
    </row>
    <row r="268" spans="1:44" s="285" customFormat="1" ht="409.6" customHeight="1">
      <c r="A268" s="712"/>
      <c r="B268" s="696"/>
      <c r="C268" s="696"/>
      <c r="D268" s="556" t="s">
        <v>284</v>
      </c>
      <c r="E268" s="584">
        <f>W268</f>
        <v>160</v>
      </c>
      <c r="F268" s="584">
        <f t="shared" si="624"/>
        <v>160</v>
      </c>
      <c r="G268" s="202">
        <f>F268/E268</f>
        <v>1</v>
      </c>
      <c r="H268" s="558">
        <f t="shared" ref="H268:I268" si="637">H419</f>
        <v>0</v>
      </c>
      <c r="I268" s="558">
        <f t="shared" si="637"/>
        <v>0</v>
      </c>
      <c r="J268" s="204"/>
      <c r="K268" s="558">
        <f t="shared" ref="K268:L268" si="638">K419</f>
        <v>0</v>
      </c>
      <c r="L268" s="558">
        <f t="shared" si="638"/>
        <v>0</v>
      </c>
      <c r="M268" s="204"/>
      <c r="N268" s="558">
        <f t="shared" ref="N268:O268" si="639">N419</f>
        <v>0</v>
      </c>
      <c r="O268" s="558">
        <f t="shared" si="639"/>
        <v>0</v>
      </c>
      <c r="P268" s="204"/>
      <c r="Q268" s="558"/>
      <c r="R268" s="558">
        <f t="shared" si="628"/>
        <v>0</v>
      </c>
      <c r="S268" s="204"/>
      <c r="T268" s="558"/>
      <c r="U268" s="558">
        <f>U419</f>
        <v>0</v>
      </c>
      <c r="V268" s="204"/>
      <c r="W268" s="558">
        <v>160</v>
      </c>
      <c r="X268" s="558">
        <v>160</v>
      </c>
      <c r="Y268" s="201">
        <f>X268/W268*1</f>
        <v>1</v>
      </c>
      <c r="Z268" s="558">
        <f t="shared" ref="Z268:AA268" si="640">Z419</f>
        <v>0</v>
      </c>
      <c r="AA268" s="558">
        <f t="shared" si="640"/>
        <v>0</v>
      </c>
      <c r="AB268" s="204"/>
      <c r="AC268" s="558"/>
      <c r="AD268" s="558"/>
      <c r="AE268" s="201"/>
      <c r="AF268" s="607">
        <f t="shared" ref="AF268:AG268" si="641">AF419</f>
        <v>0</v>
      </c>
      <c r="AG268" s="607">
        <f t="shared" si="641"/>
        <v>0</v>
      </c>
      <c r="AH268" s="204"/>
      <c r="AI268" s="558">
        <f t="shared" ref="AI268:AJ268" si="642">AI419</f>
        <v>0</v>
      </c>
      <c r="AJ268" s="558">
        <f t="shared" si="642"/>
        <v>0</v>
      </c>
      <c r="AK268" s="201"/>
      <c r="AL268" s="558">
        <f t="shared" ref="AL268:AM268" si="643">AL419</f>
        <v>0</v>
      </c>
      <c r="AM268" s="558">
        <f t="shared" si="643"/>
        <v>0</v>
      </c>
      <c r="AN268" s="204"/>
      <c r="AO268" s="558">
        <f t="shared" ref="AO268:AP268" si="644">AO419</f>
        <v>0</v>
      </c>
      <c r="AP268" s="558">
        <f t="shared" si="644"/>
        <v>0</v>
      </c>
      <c r="AQ268" s="204"/>
      <c r="AR268" s="358" t="s">
        <v>506</v>
      </c>
    </row>
    <row r="269" spans="1:44" s="285" customFormat="1" ht="354" customHeight="1">
      <c r="A269" s="712"/>
      <c r="B269" s="696"/>
      <c r="C269" s="696"/>
      <c r="D269" s="556" t="s">
        <v>292</v>
      </c>
      <c r="E269" s="575">
        <f t="shared" ref="E269" si="645">H269+K269+N269+Q269+T269+W269+Z269+AC269+AF269+AI269+AL269+AO269</f>
        <v>0</v>
      </c>
      <c r="F269" s="575">
        <f t="shared" si="624"/>
        <v>0</v>
      </c>
      <c r="G269" s="204"/>
      <c r="H269" s="558">
        <f t="shared" ref="H269:I269" si="646">H420</f>
        <v>0</v>
      </c>
      <c r="I269" s="558">
        <f t="shared" si="646"/>
        <v>0</v>
      </c>
      <c r="J269" s="204"/>
      <c r="K269" s="558">
        <f t="shared" ref="K269:L269" si="647">K420</f>
        <v>0</v>
      </c>
      <c r="L269" s="558">
        <f t="shared" si="647"/>
        <v>0</v>
      </c>
      <c r="M269" s="204"/>
      <c r="N269" s="558">
        <f t="shared" ref="N269:O269" si="648">N420</f>
        <v>0</v>
      </c>
      <c r="O269" s="558">
        <f t="shared" si="648"/>
        <v>0</v>
      </c>
      <c r="P269" s="204"/>
      <c r="Q269" s="558"/>
      <c r="R269" s="558">
        <f t="shared" si="628"/>
        <v>0</v>
      </c>
      <c r="S269" s="204"/>
      <c r="T269" s="558">
        <f t="shared" ref="T269:U269" si="649">T420</f>
        <v>0</v>
      </c>
      <c r="U269" s="558">
        <f t="shared" si="649"/>
        <v>0</v>
      </c>
      <c r="V269" s="204"/>
      <c r="W269" s="558">
        <f t="shared" ref="W269:X269" si="650">W420</f>
        <v>0</v>
      </c>
      <c r="X269" s="558">
        <f t="shared" si="650"/>
        <v>0</v>
      </c>
      <c r="Y269" s="204"/>
      <c r="Z269" s="558">
        <f t="shared" ref="Z269:AA269" si="651">Z420</f>
        <v>0</v>
      </c>
      <c r="AA269" s="558">
        <f t="shared" si="651"/>
        <v>0</v>
      </c>
      <c r="AB269" s="204"/>
      <c r="AC269" s="558">
        <f t="shared" ref="AC269:AD269" si="652">AC420</f>
        <v>0</v>
      </c>
      <c r="AD269" s="558">
        <f t="shared" si="652"/>
        <v>0</v>
      </c>
      <c r="AE269" s="204"/>
      <c r="AF269" s="607">
        <f t="shared" ref="AF269:AG269" si="653">AF420</f>
        <v>0</v>
      </c>
      <c r="AG269" s="607">
        <f t="shared" si="653"/>
        <v>0</v>
      </c>
      <c r="AH269" s="204"/>
      <c r="AI269" s="558">
        <f t="shared" ref="AI269:AJ269" si="654">AI420</f>
        <v>0</v>
      </c>
      <c r="AJ269" s="558">
        <f t="shared" si="654"/>
        <v>0</v>
      </c>
      <c r="AK269" s="318"/>
      <c r="AL269" s="558">
        <f t="shared" ref="AL269:AM269" si="655">AL420</f>
        <v>0</v>
      </c>
      <c r="AM269" s="558">
        <f t="shared" si="655"/>
        <v>0</v>
      </c>
      <c r="AN269" s="204"/>
      <c r="AO269" s="558">
        <f t="shared" ref="AO269:AP269" si="656">AO420</f>
        <v>0</v>
      </c>
      <c r="AP269" s="558">
        <f t="shared" si="656"/>
        <v>0</v>
      </c>
      <c r="AQ269" s="204"/>
      <c r="AR269" s="259"/>
    </row>
    <row r="270" spans="1:44" s="285" customFormat="1" ht="79.5" customHeight="1">
      <c r="A270" s="712"/>
      <c r="B270" s="696"/>
      <c r="C270" s="696"/>
      <c r="D270" s="556" t="s">
        <v>285</v>
      </c>
      <c r="E270" s="558"/>
      <c r="F270" s="558">
        <f t="shared" si="624"/>
        <v>0</v>
      </c>
      <c r="G270" s="204"/>
      <c r="H270" s="558">
        <f t="shared" ref="H270:I270" si="657">H421</f>
        <v>0</v>
      </c>
      <c r="I270" s="558">
        <f t="shared" si="657"/>
        <v>0</v>
      </c>
      <c r="J270" s="204"/>
      <c r="K270" s="558">
        <f t="shared" ref="K270:L270" si="658">K421</f>
        <v>0</v>
      </c>
      <c r="L270" s="558">
        <f t="shared" si="658"/>
        <v>0</v>
      </c>
      <c r="M270" s="204"/>
      <c r="N270" s="558">
        <f t="shared" ref="N270:O270" si="659">N421</f>
        <v>0</v>
      </c>
      <c r="O270" s="558">
        <f t="shared" si="659"/>
        <v>0</v>
      </c>
      <c r="P270" s="204"/>
      <c r="Q270" s="558"/>
      <c r="R270" s="558">
        <f t="shared" si="628"/>
        <v>0</v>
      </c>
      <c r="S270" s="204"/>
      <c r="T270" s="558"/>
      <c r="U270" s="558">
        <f>U421</f>
        <v>0</v>
      </c>
      <c r="V270" s="204"/>
      <c r="W270" s="558">
        <f t="shared" ref="W270:X270" si="660">W421</f>
        <v>0</v>
      </c>
      <c r="X270" s="558">
        <f t="shared" si="660"/>
        <v>0</v>
      </c>
      <c r="Y270" s="204"/>
      <c r="Z270" s="558">
        <f t="shared" ref="Z270:AA270" si="661">Z421</f>
        <v>0</v>
      </c>
      <c r="AA270" s="558">
        <f t="shared" si="661"/>
        <v>0</v>
      </c>
      <c r="AB270" s="204"/>
      <c r="AC270" s="558">
        <f t="shared" ref="AC270:AD270" si="662">AC421</f>
        <v>0</v>
      </c>
      <c r="AD270" s="558">
        <f t="shared" si="662"/>
        <v>0</v>
      </c>
      <c r="AE270" s="204"/>
      <c r="AF270" s="607">
        <f t="shared" ref="AF270:AG270" si="663">AF421</f>
        <v>0</v>
      </c>
      <c r="AG270" s="607">
        <f t="shared" si="663"/>
        <v>0</v>
      </c>
      <c r="AH270" s="204"/>
      <c r="AI270" s="558">
        <f t="shared" ref="AI270:AJ270" si="664">AI421</f>
        <v>0</v>
      </c>
      <c r="AJ270" s="558">
        <f t="shared" si="664"/>
        <v>0</v>
      </c>
      <c r="AK270" s="318"/>
      <c r="AL270" s="558">
        <f t="shared" ref="AL270:AM270" si="665">AL421</f>
        <v>0</v>
      </c>
      <c r="AM270" s="558">
        <f t="shared" si="665"/>
        <v>0</v>
      </c>
      <c r="AN270" s="204"/>
      <c r="AO270" s="558">
        <f t="shared" ref="AO270:AP270" si="666">AO421</f>
        <v>0</v>
      </c>
      <c r="AP270" s="558">
        <f t="shared" si="666"/>
        <v>0</v>
      </c>
      <c r="AQ270" s="204"/>
      <c r="AR270" s="259"/>
    </row>
    <row r="271" spans="1:44" s="285" customFormat="1" ht="102" customHeight="1" thickBot="1">
      <c r="A271" s="713"/>
      <c r="B271" s="715"/>
      <c r="C271" s="715"/>
      <c r="D271" s="560" t="s">
        <v>43</v>
      </c>
      <c r="E271" s="208">
        <f t="shared" ref="E271" si="667">H271+K271+N271+Q271+T271+W271+Z271+AC271+AF271+AI271+AL271+AO271</f>
        <v>0</v>
      </c>
      <c r="F271" s="208">
        <f t="shared" si="624"/>
        <v>0</v>
      </c>
      <c r="G271" s="346"/>
      <c r="H271" s="208">
        <f t="shared" ref="H271:I271" si="668">H422</f>
        <v>0</v>
      </c>
      <c r="I271" s="208">
        <f t="shared" si="668"/>
        <v>0</v>
      </c>
      <c r="J271" s="346"/>
      <c r="K271" s="208">
        <f t="shared" ref="K271:L271" si="669">K422</f>
        <v>0</v>
      </c>
      <c r="L271" s="208">
        <f t="shared" si="669"/>
        <v>0</v>
      </c>
      <c r="M271" s="346"/>
      <c r="N271" s="208">
        <f t="shared" ref="N271:O271" si="670">N422</f>
        <v>0</v>
      </c>
      <c r="O271" s="208">
        <f t="shared" si="670"/>
        <v>0</v>
      </c>
      <c r="P271" s="346"/>
      <c r="Q271" s="208"/>
      <c r="R271" s="208">
        <f t="shared" si="628"/>
        <v>0</v>
      </c>
      <c r="S271" s="346"/>
      <c r="T271" s="208">
        <f t="shared" ref="T271:U271" si="671">T422</f>
        <v>0</v>
      </c>
      <c r="U271" s="208">
        <f t="shared" si="671"/>
        <v>0</v>
      </c>
      <c r="V271" s="346"/>
      <c r="W271" s="208">
        <f t="shared" ref="W271:X271" si="672">W422</f>
        <v>0</v>
      </c>
      <c r="X271" s="208">
        <f t="shared" si="672"/>
        <v>0</v>
      </c>
      <c r="Y271" s="346"/>
      <c r="Z271" s="208">
        <f t="shared" ref="Z271:AA271" si="673">Z422</f>
        <v>0</v>
      </c>
      <c r="AA271" s="208">
        <f t="shared" si="673"/>
        <v>0</v>
      </c>
      <c r="AB271" s="346"/>
      <c r="AC271" s="208">
        <f t="shared" ref="AC271:AD271" si="674">AC422</f>
        <v>0</v>
      </c>
      <c r="AD271" s="208">
        <f t="shared" si="674"/>
        <v>0</v>
      </c>
      <c r="AE271" s="346"/>
      <c r="AF271" s="208">
        <f t="shared" ref="AF271:AG271" si="675">AF422</f>
        <v>0</v>
      </c>
      <c r="AG271" s="208">
        <f t="shared" si="675"/>
        <v>0</v>
      </c>
      <c r="AH271" s="346"/>
      <c r="AI271" s="208">
        <f t="shared" ref="AI271:AJ271" si="676">AI422</f>
        <v>0</v>
      </c>
      <c r="AJ271" s="208">
        <f t="shared" si="676"/>
        <v>0</v>
      </c>
      <c r="AK271" s="350"/>
      <c r="AL271" s="208">
        <f t="shared" ref="AL271:AM271" si="677">AL422</f>
        <v>0</v>
      </c>
      <c r="AM271" s="208">
        <f t="shared" si="677"/>
        <v>0</v>
      </c>
      <c r="AN271" s="346"/>
      <c r="AO271" s="208">
        <f t="shared" ref="AO271:AP271" si="678">AO422</f>
        <v>0</v>
      </c>
      <c r="AP271" s="208">
        <f t="shared" si="678"/>
        <v>0</v>
      </c>
      <c r="AQ271" s="346"/>
      <c r="AR271" s="349"/>
    </row>
    <row r="272" spans="1:44" s="285" customFormat="1" ht="165" customHeight="1">
      <c r="A272" s="711" t="s">
        <v>486</v>
      </c>
      <c r="B272" s="714" t="s">
        <v>485</v>
      </c>
      <c r="C272" s="714"/>
      <c r="D272" s="559" t="s">
        <v>41</v>
      </c>
      <c r="E272" s="558">
        <f>W272</f>
        <v>319.10000000000002</v>
      </c>
      <c r="F272" s="200">
        <f>I272+L272+O272+R272+U272+X272+AA272+AD272+AG272+AJ272+AM272+AP272</f>
        <v>319.10000000000002</v>
      </c>
      <c r="G272" s="202">
        <f>F272/E272</f>
        <v>1</v>
      </c>
      <c r="H272" s="200">
        <f>H273+H274+H275+H276+H277+H278</f>
        <v>0</v>
      </c>
      <c r="I272" s="200">
        <f>I273+I274+I275+I276+I277+I278</f>
        <v>0</v>
      </c>
      <c r="J272" s="356"/>
      <c r="K272" s="200">
        <f>K273+K274+K275+K276+K277+K278</f>
        <v>0</v>
      </c>
      <c r="L272" s="200">
        <f>L273+L274+L275+L276+L277+L278</f>
        <v>0</v>
      </c>
      <c r="M272" s="356"/>
      <c r="N272" s="200">
        <f>N273+N274+N275+N276+N277+N278</f>
        <v>0</v>
      </c>
      <c r="O272" s="200">
        <f>O273+O274+O275+O276+O277+O278</f>
        <v>0</v>
      </c>
      <c r="P272" s="356"/>
      <c r="Q272" s="200">
        <f>Q273+Q274+Q275+Q276+Q277+Q278</f>
        <v>0</v>
      </c>
      <c r="R272" s="200">
        <f>R273+R274+R275+R276+R277+R278</f>
        <v>0</v>
      </c>
      <c r="S272" s="356"/>
      <c r="T272" s="200">
        <f>T273+T274+T275+T276+T277+T278</f>
        <v>0</v>
      </c>
      <c r="U272" s="200">
        <f>U273+U274+U275+U276+U277+U278</f>
        <v>0</v>
      </c>
      <c r="V272" s="356"/>
      <c r="W272" s="200">
        <f>W273+W274+W275+W276+W277+W278</f>
        <v>319.10000000000002</v>
      </c>
      <c r="X272" s="200">
        <f>X273+X274+X275+X276+X277+X278</f>
        <v>319.10000000000002</v>
      </c>
      <c r="Y272" s="201">
        <f>X272/W272*1</f>
        <v>1</v>
      </c>
      <c r="Z272" s="200">
        <f t="shared" ref="Z272:AA272" si="679">Z273+Z274+Z275+Z276+Z277+Z278</f>
        <v>0</v>
      </c>
      <c r="AA272" s="200">
        <f t="shared" si="679"/>
        <v>0</v>
      </c>
      <c r="AB272" s="356"/>
      <c r="AC272" s="200">
        <f t="shared" ref="AC272:AD272" si="680">AC273+AC274+AC275+AC276+AC277+AC278</f>
        <v>0</v>
      </c>
      <c r="AD272" s="200">
        <f t="shared" si="680"/>
        <v>0</v>
      </c>
      <c r="AE272" s="201"/>
      <c r="AF272" s="200">
        <f t="shared" ref="AF272:AG272" si="681">AF273+AF274+AF275+AF276+AF277+AF278</f>
        <v>0</v>
      </c>
      <c r="AG272" s="200">
        <f t="shared" si="681"/>
        <v>0</v>
      </c>
      <c r="AH272" s="356"/>
      <c r="AI272" s="200">
        <f t="shared" ref="AI272:AJ272" si="682">AI273+AI274+AI275+AI276+AI277+AI278</f>
        <v>0</v>
      </c>
      <c r="AJ272" s="200">
        <f t="shared" si="682"/>
        <v>0</v>
      </c>
      <c r="AK272" s="202"/>
      <c r="AL272" s="200">
        <f t="shared" ref="AL272:AM272" si="683">AL273+AL274+AL275+AL276+AL277+AL278</f>
        <v>0</v>
      </c>
      <c r="AM272" s="200">
        <f t="shared" si="683"/>
        <v>0</v>
      </c>
      <c r="AN272" s="356"/>
      <c r="AO272" s="200">
        <f>AO273+AO274+AO275+AO276+AO277+AO278</f>
        <v>0</v>
      </c>
      <c r="AP272" s="200">
        <f>AP273+AP274+AP275+AP276+AP277+AP278</f>
        <v>0</v>
      </c>
      <c r="AQ272" s="356"/>
      <c r="AR272" s="567" t="s">
        <v>544</v>
      </c>
    </row>
    <row r="273" spans="1:44" s="285" customFormat="1" ht="103.5" customHeight="1">
      <c r="A273" s="712"/>
      <c r="B273" s="696"/>
      <c r="C273" s="696"/>
      <c r="D273" s="557" t="s">
        <v>37</v>
      </c>
      <c r="E273" s="558">
        <f>H273+K273+N273+Q273+T273+W273+Z273+AC273+AF273+AI273+AL273+AO273</f>
        <v>0</v>
      </c>
      <c r="F273" s="558">
        <f>I273+L273+O273+R273+U273+X273+AA273+AD273+AG273+AJ273+AM273+AP273</f>
        <v>0</v>
      </c>
      <c r="G273" s="204"/>
      <c r="H273" s="558">
        <f>H410</f>
        <v>0</v>
      </c>
      <c r="I273" s="558">
        <f>I410</f>
        <v>0</v>
      </c>
      <c r="J273" s="204"/>
      <c r="K273" s="558">
        <f>K410</f>
        <v>0</v>
      </c>
      <c r="L273" s="558">
        <f>L410</f>
        <v>0</v>
      </c>
      <c r="M273" s="204"/>
      <c r="N273" s="558">
        <f>N410</f>
        <v>0</v>
      </c>
      <c r="O273" s="558">
        <f>O410</f>
        <v>0</v>
      </c>
      <c r="P273" s="204"/>
      <c r="Q273" s="558"/>
      <c r="R273" s="558">
        <f>R410</f>
        <v>0</v>
      </c>
      <c r="S273" s="204"/>
      <c r="T273" s="558">
        <f>T410</f>
        <v>0</v>
      </c>
      <c r="U273" s="558">
        <f>U410</f>
        <v>0</v>
      </c>
      <c r="V273" s="204"/>
      <c r="W273" s="558">
        <f>W410</f>
        <v>0</v>
      </c>
      <c r="X273" s="558">
        <f>X410</f>
        <v>0</v>
      </c>
      <c r="Y273" s="204"/>
      <c r="Z273" s="558">
        <f>Z410</f>
        <v>0</v>
      </c>
      <c r="AA273" s="558">
        <f>AA410</f>
        <v>0</v>
      </c>
      <c r="AB273" s="204"/>
      <c r="AC273" s="558">
        <f>AC410</f>
        <v>0</v>
      </c>
      <c r="AD273" s="558">
        <f>AD410</f>
        <v>0</v>
      </c>
      <c r="AE273" s="204"/>
      <c r="AF273" s="607">
        <f>AF410</f>
        <v>0</v>
      </c>
      <c r="AG273" s="607">
        <f>AG410</f>
        <v>0</v>
      </c>
      <c r="AH273" s="204"/>
      <c r="AI273" s="558">
        <f>AI410</f>
        <v>0</v>
      </c>
      <c r="AJ273" s="558">
        <f>AJ410</f>
        <v>0</v>
      </c>
      <c r="AK273" s="318"/>
      <c r="AL273" s="558">
        <f>AL410</f>
        <v>0</v>
      </c>
      <c r="AM273" s="558">
        <f>AM410</f>
        <v>0</v>
      </c>
      <c r="AN273" s="204"/>
      <c r="AO273" s="558">
        <f>AO410</f>
        <v>0</v>
      </c>
      <c r="AP273" s="558">
        <f>AP410</f>
        <v>0</v>
      </c>
      <c r="AQ273" s="204"/>
      <c r="AR273" s="259"/>
    </row>
    <row r="274" spans="1:44" s="285" customFormat="1" ht="114.75" customHeight="1">
      <c r="A274" s="712"/>
      <c r="B274" s="696"/>
      <c r="C274" s="696"/>
      <c r="D274" s="556" t="s">
        <v>2</v>
      </c>
      <c r="E274" s="558">
        <f t="shared" ref="E274:E278" si="684">H274+K274+N274+Q274+T274+W274+Z274+AC274+AF274+AI274+AL274+AO274</f>
        <v>0</v>
      </c>
      <c r="F274" s="558">
        <f t="shared" ref="F274:F278" si="685">I274+L274+O274+R274+U274+X274+AA274+AD274+AG274+AJ274+AM274+AP274</f>
        <v>0</v>
      </c>
      <c r="G274" s="204"/>
      <c r="H274" s="558">
        <f t="shared" ref="H274:I274" si="686">H411</f>
        <v>0</v>
      </c>
      <c r="I274" s="558">
        <f t="shared" si="686"/>
        <v>0</v>
      </c>
      <c r="J274" s="204"/>
      <c r="K274" s="558">
        <f t="shared" ref="K274:L274" si="687">K411</f>
        <v>0</v>
      </c>
      <c r="L274" s="558">
        <f t="shared" si="687"/>
        <v>0</v>
      </c>
      <c r="M274" s="204"/>
      <c r="N274" s="558">
        <f t="shared" ref="N274:O274" si="688">N411</f>
        <v>0</v>
      </c>
      <c r="O274" s="558">
        <f t="shared" si="688"/>
        <v>0</v>
      </c>
      <c r="P274" s="204"/>
      <c r="Q274" s="558"/>
      <c r="R274" s="558">
        <f t="shared" ref="R274:R278" si="689">R411</f>
        <v>0</v>
      </c>
      <c r="S274" s="204"/>
      <c r="T274" s="558">
        <f t="shared" ref="T274:U274" si="690">T411</f>
        <v>0</v>
      </c>
      <c r="U274" s="558">
        <f t="shared" si="690"/>
        <v>0</v>
      </c>
      <c r="V274" s="204"/>
      <c r="W274" s="558">
        <f t="shared" ref="W274:X274" si="691">W411</f>
        <v>0</v>
      </c>
      <c r="X274" s="558">
        <f t="shared" si="691"/>
        <v>0</v>
      </c>
      <c r="Y274" s="204"/>
      <c r="Z274" s="558">
        <f t="shared" ref="Z274:AA274" si="692">Z411</f>
        <v>0</v>
      </c>
      <c r="AA274" s="558">
        <f t="shared" si="692"/>
        <v>0</v>
      </c>
      <c r="AB274" s="204"/>
      <c r="AC274" s="558">
        <f t="shared" ref="AC274:AD274" si="693">AC411</f>
        <v>0</v>
      </c>
      <c r="AD274" s="558">
        <f t="shared" si="693"/>
        <v>0</v>
      </c>
      <c r="AE274" s="204"/>
      <c r="AF274" s="607">
        <f t="shared" ref="AF274:AG274" si="694">AF411</f>
        <v>0</v>
      </c>
      <c r="AG274" s="607">
        <f t="shared" si="694"/>
        <v>0</v>
      </c>
      <c r="AH274" s="204"/>
      <c r="AI274" s="558">
        <f t="shared" ref="AI274:AJ274" si="695">AI411</f>
        <v>0</v>
      </c>
      <c r="AJ274" s="558">
        <f t="shared" si="695"/>
        <v>0</v>
      </c>
      <c r="AK274" s="318"/>
      <c r="AL274" s="558">
        <f t="shared" ref="AL274:AM274" si="696">AL411</f>
        <v>0</v>
      </c>
      <c r="AM274" s="558">
        <f t="shared" si="696"/>
        <v>0</v>
      </c>
      <c r="AN274" s="204"/>
      <c r="AO274" s="558">
        <f t="shared" ref="AO274:AP274" si="697">AO411</f>
        <v>0</v>
      </c>
      <c r="AP274" s="558">
        <f t="shared" si="697"/>
        <v>0</v>
      </c>
      <c r="AQ274" s="204"/>
      <c r="AR274" s="259"/>
    </row>
    <row r="275" spans="1:44" s="285" customFormat="1" ht="390" customHeight="1">
      <c r="A275" s="712"/>
      <c r="B275" s="696"/>
      <c r="C275" s="696"/>
      <c r="D275" s="556" t="s">
        <v>284</v>
      </c>
      <c r="E275" s="584">
        <f>W275</f>
        <v>319.10000000000002</v>
      </c>
      <c r="F275" s="584">
        <f t="shared" si="685"/>
        <v>319.10000000000002</v>
      </c>
      <c r="G275" s="201">
        <f t="shared" ref="G275" si="698">F275/E275</f>
        <v>1</v>
      </c>
      <c r="H275" s="558">
        <f t="shared" ref="H275:I275" si="699">H412</f>
        <v>0</v>
      </c>
      <c r="I275" s="558">
        <f t="shared" si="699"/>
        <v>0</v>
      </c>
      <c r="J275" s="204"/>
      <c r="K275" s="558">
        <f t="shared" ref="K275:L275" si="700">K412</f>
        <v>0</v>
      </c>
      <c r="L275" s="558">
        <f t="shared" si="700"/>
        <v>0</v>
      </c>
      <c r="M275" s="204"/>
      <c r="N275" s="558">
        <f t="shared" ref="N275:O275" si="701">N412</f>
        <v>0</v>
      </c>
      <c r="O275" s="558">
        <f t="shared" si="701"/>
        <v>0</v>
      </c>
      <c r="P275" s="204"/>
      <c r="Q275" s="558"/>
      <c r="R275" s="558">
        <f t="shared" si="689"/>
        <v>0</v>
      </c>
      <c r="S275" s="204"/>
      <c r="T275" s="558"/>
      <c r="U275" s="558">
        <f>U412</f>
        <v>0</v>
      </c>
      <c r="V275" s="204"/>
      <c r="W275" s="558">
        <v>319.10000000000002</v>
      </c>
      <c r="X275" s="558">
        <v>319.10000000000002</v>
      </c>
      <c r="Y275" s="201">
        <f>X275/W275*1</f>
        <v>1</v>
      </c>
      <c r="Z275" s="558">
        <f t="shared" ref="Z275:AA275" si="702">Z412</f>
        <v>0</v>
      </c>
      <c r="AA275" s="558">
        <f t="shared" si="702"/>
        <v>0</v>
      </c>
      <c r="AB275" s="204"/>
      <c r="AC275" s="558">
        <v>0</v>
      </c>
      <c r="AD275" s="558"/>
      <c r="AE275" s="201"/>
      <c r="AF275" s="607">
        <f t="shared" ref="AF275:AG275" si="703">AF412</f>
        <v>0</v>
      </c>
      <c r="AG275" s="607">
        <f t="shared" si="703"/>
        <v>0</v>
      </c>
      <c r="AH275" s="204"/>
      <c r="AI275" s="558">
        <f t="shared" ref="AI275:AJ275" si="704">AI412</f>
        <v>0</v>
      </c>
      <c r="AJ275" s="558">
        <f t="shared" si="704"/>
        <v>0</v>
      </c>
      <c r="AK275" s="201"/>
      <c r="AL275" s="558">
        <f t="shared" ref="AL275:AM275" si="705">AL412</f>
        <v>0</v>
      </c>
      <c r="AM275" s="558">
        <f t="shared" si="705"/>
        <v>0</v>
      </c>
      <c r="AN275" s="204"/>
      <c r="AO275" s="558">
        <f t="shared" ref="AO275:AP275" si="706">AO412</f>
        <v>0</v>
      </c>
      <c r="AP275" s="558">
        <f t="shared" si="706"/>
        <v>0</v>
      </c>
      <c r="AQ275" s="204"/>
      <c r="AR275" s="358" t="s">
        <v>507</v>
      </c>
    </row>
    <row r="276" spans="1:44" s="285" customFormat="1" ht="354" customHeight="1">
      <c r="A276" s="712"/>
      <c r="B276" s="696"/>
      <c r="C276" s="696"/>
      <c r="D276" s="556" t="s">
        <v>292</v>
      </c>
      <c r="E276" s="575">
        <f t="shared" si="684"/>
        <v>0</v>
      </c>
      <c r="F276" s="575">
        <f t="shared" si="685"/>
        <v>0</v>
      </c>
      <c r="G276" s="204"/>
      <c r="H276" s="558">
        <f t="shared" ref="H276:I276" si="707">H413</f>
        <v>0</v>
      </c>
      <c r="I276" s="558">
        <f t="shared" si="707"/>
        <v>0</v>
      </c>
      <c r="J276" s="204"/>
      <c r="K276" s="558">
        <f t="shared" ref="K276:L276" si="708">K413</f>
        <v>0</v>
      </c>
      <c r="L276" s="558">
        <f t="shared" si="708"/>
        <v>0</v>
      </c>
      <c r="M276" s="204"/>
      <c r="N276" s="558">
        <f t="shared" ref="N276:O276" si="709">N413</f>
        <v>0</v>
      </c>
      <c r="O276" s="558">
        <f t="shared" si="709"/>
        <v>0</v>
      </c>
      <c r="P276" s="204"/>
      <c r="Q276" s="558"/>
      <c r="R276" s="558">
        <f t="shared" si="689"/>
        <v>0</v>
      </c>
      <c r="S276" s="204"/>
      <c r="T276" s="558">
        <f t="shared" ref="T276:U276" si="710">T413</f>
        <v>0</v>
      </c>
      <c r="U276" s="558">
        <f t="shared" si="710"/>
        <v>0</v>
      </c>
      <c r="V276" s="204"/>
      <c r="W276" s="558">
        <f t="shared" ref="W276:X276" si="711">W413</f>
        <v>0</v>
      </c>
      <c r="X276" s="558">
        <f t="shared" si="711"/>
        <v>0</v>
      </c>
      <c r="Y276" s="204"/>
      <c r="Z276" s="558">
        <f t="shared" ref="Z276:AA276" si="712">Z413</f>
        <v>0</v>
      </c>
      <c r="AA276" s="558">
        <f t="shared" si="712"/>
        <v>0</v>
      </c>
      <c r="AB276" s="204"/>
      <c r="AC276" s="558">
        <f t="shared" ref="AC276:AD276" si="713">AC413</f>
        <v>0</v>
      </c>
      <c r="AD276" s="558">
        <f t="shared" si="713"/>
        <v>0</v>
      </c>
      <c r="AE276" s="204"/>
      <c r="AF276" s="607">
        <f t="shared" ref="AF276:AG276" si="714">AF413</f>
        <v>0</v>
      </c>
      <c r="AG276" s="607">
        <f t="shared" si="714"/>
        <v>0</v>
      </c>
      <c r="AH276" s="204"/>
      <c r="AI276" s="558">
        <f t="shared" ref="AI276:AJ276" si="715">AI413</f>
        <v>0</v>
      </c>
      <c r="AJ276" s="558">
        <f t="shared" si="715"/>
        <v>0</v>
      </c>
      <c r="AK276" s="318"/>
      <c r="AL276" s="558">
        <f t="shared" ref="AL276:AM276" si="716">AL413</f>
        <v>0</v>
      </c>
      <c r="AM276" s="558">
        <f t="shared" si="716"/>
        <v>0</v>
      </c>
      <c r="AN276" s="204"/>
      <c r="AO276" s="558">
        <f t="shared" ref="AO276:AP276" si="717">AO413</f>
        <v>0</v>
      </c>
      <c r="AP276" s="558">
        <f t="shared" si="717"/>
        <v>0</v>
      </c>
      <c r="AQ276" s="204"/>
      <c r="AR276" s="259"/>
    </row>
    <row r="277" spans="1:44" s="285" customFormat="1" ht="79.5" customHeight="1">
      <c r="A277" s="712"/>
      <c r="B277" s="696"/>
      <c r="C277" s="696"/>
      <c r="D277" s="556" t="s">
        <v>285</v>
      </c>
      <c r="E277" s="558">
        <f t="shared" si="684"/>
        <v>0</v>
      </c>
      <c r="F277" s="558">
        <f t="shared" si="685"/>
        <v>0</v>
      </c>
      <c r="G277" s="204"/>
      <c r="H277" s="558">
        <f t="shared" ref="H277:I277" si="718">H414</f>
        <v>0</v>
      </c>
      <c r="I277" s="558">
        <f t="shared" si="718"/>
        <v>0</v>
      </c>
      <c r="J277" s="204"/>
      <c r="K277" s="558">
        <f t="shared" ref="K277:L277" si="719">K414</f>
        <v>0</v>
      </c>
      <c r="L277" s="558">
        <f t="shared" si="719"/>
        <v>0</v>
      </c>
      <c r="M277" s="204"/>
      <c r="N277" s="558">
        <f t="shared" ref="N277:O277" si="720">N414</f>
        <v>0</v>
      </c>
      <c r="O277" s="558">
        <f t="shared" si="720"/>
        <v>0</v>
      </c>
      <c r="P277" s="204"/>
      <c r="Q277" s="558"/>
      <c r="R277" s="558">
        <f t="shared" si="689"/>
        <v>0</v>
      </c>
      <c r="S277" s="204"/>
      <c r="T277" s="558">
        <f t="shared" ref="T277:U277" si="721">T414</f>
        <v>0</v>
      </c>
      <c r="U277" s="558">
        <f t="shared" si="721"/>
        <v>0</v>
      </c>
      <c r="V277" s="204"/>
      <c r="W277" s="558">
        <f t="shared" ref="W277:X277" si="722">W414</f>
        <v>0</v>
      </c>
      <c r="X277" s="558">
        <f t="shared" si="722"/>
        <v>0</v>
      </c>
      <c r="Y277" s="204"/>
      <c r="Z277" s="558">
        <f t="shared" ref="Z277:AA277" si="723">Z414</f>
        <v>0</v>
      </c>
      <c r="AA277" s="558">
        <f t="shared" si="723"/>
        <v>0</v>
      </c>
      <c r="AB277" s="204"/>
      <c r="AC277" s="558">
        <f t="shared" ref="AC277:AD277" si="724">AC414</f>
        <v>0</v>
      </c>
      <c r="AD277" s="558">
        <f t="shared" si="724"/>
        <v>0</v>
      </c>
      <c r="AE277" s="204"/>
      <c r="AF277" s="607">
        <f t="shared" ref="AF277:AG277" si="725">AF414</f>
        <v>0</v>
      </c>
      <c r="AG277" s="607">
        <f t="shared" si="725"/>
        <v>0</v>
      </c>
      <c r="AH277" s="204"/>
      <c r="AI277" s="558">
        <f t="shared" ref="AI277:AJ277" si="726">AI414</f>
        <v>0</v>
      </c>
      <c r="AJ277" s="558">
        <f t="shared" si="726"/>
        <v>0</v>
      </c>
      <c r="AK277" s="318"/>
      <c r="AL277" s="558">
        <f t="shared" ref="AL277:AM277" si="727">AL414</f>
        <v>0</v>
      </c>
      <c r="AM277" s="558">
        <f t="shared" si="727"/>
        <v>0</v>
      </c>
      <c r="AN277" s="204"/>
      <c r="AO277" s="558">
        <f t="shared" ref="AO277:AP277" si="728">AO414</f>
        <v>0</v>
      </c>
      <c r="AP277" s="558">
        <f t="shared" si="728"/>
        <v>0</v>
      </c>
      <c r="AQ277" s="204"/>
      <c r="AR277" s="259"/>
    </row>
    <row r="278" spans="1:44" s="285" customFormat="1" ht="102" customHeight="1" thickBot="1">
      <c r="A278" s="713"/>
      <c r="B278" s="715"/>
      <c r="C278" s="715"/>
      <c r="D278" s="560" t="s">
        <v>43</v>
      </c>
      <c r="E278" s="208">
        <f t="shared" si="684"/>
        <v>0</v>
      </c>
      <c r="F278" s="208">
        <f t="shared" si="685"/>
        <v>0</v>
      </c>
      <c r="G278" s="346"/>
      <c r="H278" s="208">
        <f t="shared" ref="H278:I278" si="729">H415</f>
        <v>0</v>
      </c>
      <c r="I278" s="208">
        <f t="shared" si="729"/>
        <v>0</v>
      </c>
      <c r="J278" s="346"/>
      <c r="K278" s="208">
        <f t="shared" ref="K278:L278" si="730">K415</f>
        <v>0</v>
      </c>
      <c r="L278" s="208">
        <f t="shared" si="730"/>
        <v>0</v>
      </c>
      <c r="M278" s="346"/>
      <c r="N278" s="208">
        <f t="shared" ref="N278:O278" si="731">N415</f>
        <v>0</v>
      </c>
      <c r="O278" s="208">
        <f t="shared" si="731"/>
        <v>0</v>
      </c>
      <c r="P278" s="346"/>
      <c r="Q278" s="208"/>
      <c r="R278" s="208">
        <f t="shared" si="689"/>
        <v>0</v>
      </c>
      <c r="S278" s="346"/>
      <c r="T278" s="208">
        <f t="shared" ref="T278:U278" si="732">T415</f>
        <v>0</v>
      </c>
      <c r="U278" s="208">
        <f t="shared" si="732"/>
        <v>0</v>
      </c>
      <c r="V278" s="346"/>
      <c r="W278" s="208">
        <f t="shared" ref="W278:X278" si="733">W415</f>
        <v>0</v>
      </c>
      <c r="X278" s="208">
        <f t="shared" si="733"/>
        <v>0</v>
      </c>
      <c r="Y278" s="346"/>
      <c r="Z278" s="208">
        <f t="shared" ref="Z278:AA278" si="734">Z415</f>
        <v>0</v>
      </c>
      <c r="AA278" s="208">
        <f t="shared" si="734"/>
        <v>0</v>
      </c>
      <c r="AB278" s="346"/>
      <c r="AC278" s="208">
        <f t="shared" ref="AC278:AD278" si="735">AC415</f>
        <v>0</v>
      </c>
      <c r="AD278" s="208">
        <f t="shared" si="735"/>
        <v>0</v>
      </c>
      <c r="AE278" s="346"/>
      <c r="AF278" s="208">
        <f t="shared" ref="AF278:AG278" si="736">AF415</f>
        <v>0</v>
      </c>
      <c r="AG278" s="208">
        <f t="shared" si="736"/>
        <v>0</v>
      </c>
      <c r="AH278" s="346"/>
      <c r="AI278" s="208">
        <f t="shared" ref="AI278:AJ278" si="737">AI415</f>
        <v>0</v>
      </c>
      <c r="AJ278" s="208">
        <f t="shared" si="737"/>
        <v>0</v>
      </c>
      <c r="AK278" s="350"/>
      <c r="AL278" s="208">
        <f t="shared" ref="AL278:AM278" si="738">AL415</f>
        <v>0</v>
      </c>
      <c r="AM278" s="208">
        <f t="shared" si="738"/>
        <v>0</v>
      </c>
      <c r="AN278" s="346"/>
      <c r="AO278" s="208">
        <f t="shared" ref="AO278:AP278" si="739">AO415</f>
        <v>0</v>
      </c>
      <c r="AP278" s="208">
        <f t="shared" si="739"/>
        <v>0</v>
      </c>
      <c r="AQ278" s="346"/>
      <c r="AR278" s="349"/>
    </row>
    <row r="279" spans="1:44" s="285" customFormat="1" ht="165" customHeight="1">
      <c r="A279" s="711" t="s">
        <v>487</v>
      </c>
      <c r="B279" s="714" t="s">
        <v>488</v>
      </c>
      <c r="C279" s="714"/>
      <c r="D279" s="559" t="s">
        <v>41</v>
      </c>
      <c r="E279" s="200">
        <f>H279+K279+N279+Q279+T279+W279+Z279+AC279+AF279+AI279+AL279+AO279</f>
        <v>180</v>
      </c>
      <c r="F279" s="200">
        <f>I279+L279+O279+R279+U279+X279+AA279+AD279+AG279+AJ279+AM279+AP279</f>
        <v>180</v>
      </c>
      <c r="G279" s="202">
        <f>F279/E279</f>
        <v>1</v>
      </c>
      <c r="H279" s="200">
        <f>H280+H281+H282+H283+H284+H285</f>
        <v>0</v>
      </c>
      <c r="I279" s="200">
        <f>I280+I281+I282+I283+I284+I285</f>
        <v>0</v>
      </c>
      <c r="J279" s="356"/>
      <c r="K279" s="200">
        <f>K280+K281+K282+K283+K284+K285</f>
        <v>0</v>
      </c>
      <c r="L279" s="200">
        <f>L280+L281+L282+L283+L284+L285</f>
        <v>0</v>
      </c>
      <c r="M279" s="356"/>
      <c r="N279" s="200">
        <f>N280+N281+N282+N283+N284+N285</f>
        <v>0</v>
      </c>
      <c r="O279" s="200">
        <f>O280+O281+O282+O283+O284+O285</f>
        <v>0</v>
      </c>
      <c r="P279" s="356"/>
      <c r="Q279" s="200">
        <f>Q280+Q281+Q282+Q283+Q284+Q285</f>
        <v>0</v>
      </c>
      <c r="R279" s="200">
        <f>R280+R281+R282+R283+R284+R285</f>
        <v>0</v>
      </c>
      <c r="S279" s="356"/>
      <c r="T279" s="200">
        <f>T280+T281+T282+T283+T284+T285</f>
        <v>0</v>
      </c>
      <c r="U279" s="200">
        <f>U280+U281+U282+U283+U284+U285</f>
        <v>0</v>
      </c>
      <c r="V279" s="356"/>
      <c r="W279" s="200">
        <f>W280+W281+W282+W283+W284+W285</f>
        <v>180</v>
      </c>
      <c r="X279" s="200">
        <f>X280+X281+X282+X283+X284+X285</f>
        <v>180</v>
      </c>
      <c r="Y279" s="201">
        <f>X279/W279*1</f>
        <v>1</v>
      </c>
      <c r="Z279" s="200">
        <f t="shared" ref="Z279:AA279" si="740">Z280+Z281+Z282+Z283+Z284+Z285</f>
        <v>0</v>
      </c>
      <c r="AA279" s="200">
        <f t="shared" si="740"/>
        <v>0</v>
      </c>
      <c r="AB279" s="356"/>
      <c r="AC279" s="200">
        <f t="shared" ref="AC279:AD279" si="741">AC280+AC281+AC282+AC283+AC284+AC285</f>
        <v>0</v>
      </c>
      <c r="AD279" s="200">
        <f t="shared" si="741"/>
        <v>0</v>
      </c>
      <c r="AE279" s="201"/>
      <c r="AF279" s="200">
        <f t="shared" ref="AF279:AG279" si="742">AF280+AF281+AF282+AF283+AF284+AF285</f>
        <v>0</v>
      </c>
      <c r="AG279" s="200">
        <f t="shared" si="742"/>
        <v>0</v>
      </c>
      <c r="AH279" s="356"/>
      <c r="AI279" s="200">
        <f t="shared" ref="AI279:AJ279" si="743">AI280+AI281+AI282+AI283+AI284+AI285</f>
        <v>0</v>
      </c>
      <c r="AJ279" s="200">
        <f t="shared" si="743"/>
        <v>0</v>
      </c>
      <c r="AK279" s="202"/>
      <c r="AL279" s="200">
        <f t="shared" ref="AL279:AM279" si="744">AL280+AL281+AL282+AL283+AL284+AL285</f>
        <v>0</v>
      </c>
      <c r="AM279" s="200">
        <f t="shared" si="744"/>
        <v>0</v>
      </c>
      <c r="AN279" s="356"/>
      <c r="AO279" s="200">
        <f>AO280+AO281+AO282+AO283+AO284+AO285</f>
        <v>0</v>
      </c>
      <c r="AP279" s="200">
        <f>AP280+AP281+AP282+AP283+AP284+AP285</f>
        <v>0</v>
      </c>
      <c r="AQ279" s="356"/>
      <c r="AR279" s="567" t="s">
        <v>545</v>
      </c>
    </row>
    <row r="280" spans="1:44" s="285" customFormat="1" ht="103.5" customHeight="1">
      <c r="A280" s="712"/>
      <c r="B280" s="696"/>
      <c r="C280" s="696"/>
      <c r="D280" s="557" t="s">
        <v>37</v>
      </c>
      <c r="E280" s="558">
        <f>H280+K280+N280+Q280+T280+W280+Z280+AC280+AF280+AI280+AL280+AO280</f>
        <v>0</v>
      </c>
      <c r="F280" s="558">
        <f>I280+L280+O280+R280+U280+X280+AA280+AD280+AG280+AJ280+AM280+AP280</f>
        <v>0</v>
      </c>
      <c r="G280" s="204"/>
      <c r="H280" s="558">
        <f>H410</f>
        <v>0</v>
      </c>
      <c r="I280" s="558">
        <f>I410</f>
        <v>0</v>
      </c>
      <c r="J280" s="204"/>
      <c r="K280" s="558">
        <f>K410</f>
        <v>0</v>
      </c>
      <c r="L280" s="558">
        <f>L410</f>
        <v>0</v>
      </c>
      <c r="M280" s="204"/>
      <c r="N280" s="558">
        <f>N410</f>
        <v>0</v>
      </c>
      <c r="O280" s="558">
        <f>O410</f>
        <v>0</v>
      </c>
      <c r="P280" s="204"/>
      <c r="Q280" s="558"/>
      <c r="R280" s="558">
        <f>R410</f>
        <v>0</v>
      </c>
      <c r="S280" s="204"/>
      <c r="T280" s="558">
        <f>T410</f>
        <v>0</v>
      </c>
      <c r="U280" s="558">
        <f>U410</f>
        <v>0</v>
      </c>
      <c r="V280" s="204"/>
      <c r="W280" s="558">
        <f>W410</f>
        <v>0</v>
      </c>
      <c r="X280" s="558">
        <f>X410</f>
        <v>0</v>
      </c>
      <c r="Y280" s="204"/>
      <c r="Z280" s="558">
        <f>Z410</f>
        <v>0</v>
      </c>
      <c r="AA280" s="558">
        <f>AA410</f>
        <v>0</v>
      </c>
      <c r="AB280" s="204"/>
      <c r="AC280" s="558">
        <f>AC410</f>
        <v>0</v>
      </c>
      <c r="AD280" s="558">
        <f>AD410</f>
        <v>0</v>
      </c>
      <c r="AE280" s="204"/>
      <c r="AF280" s="607">
        <f>AF410</f>
        <v>0</v>
      </c>
      <c r="AG280" s="607">
        <f>AG410</f>
        <v>0</v>
      </c>
      <c r="AH280" s="204"/>
      <c r="AI280" s="558">
        <f>AI410</f>
        <v>0</v>
      </c>
      <c r="AJ280" s="558">
        <f>AJ410</f>
        <v>0</v>
      </c>
      <c r="AK280" s="318"/>
      <c r="AL280" s="558">
        <f>AL410</f>
        <v>0</v>
      </c>
      <c r="AM280" s="558">
        <f>AM410</f>
        <v>0</v>
      </c>
      <c r="AN280" s="204"/>
      <c r="AO280" s="558">
        <f>AO410</f>
        <v>0</v>
      </c>
      <c r="AP280" s="558">
        <f>AP410</f>
        <v>0</v>
      </c>
      <c r="AQ280" s="204"/>
      <c r="AR280" s="259"/>
    </row>
    <row r="281" spans="1:44" s="285" customFormat="1" ht="114.75" customHeight="1">
      <c r="A281" s="712"/>
      <c r="B281" s="696"/>
      <c r="C281" s="696"/>
      <c r="D281" s="556" t="s">
        <v>2</v>
      </c>
      <c r="E281" s="558">
        <f t="shared" ref="E281:E285" si="745">H281+K281+N281+Q281+T281+W281+Z281+AC281+AF281+AI281+AL281+AO281</f>
        <v>0</v>
      </c>
      <c r="F281" s="558">
        <f t="shared" ref="F281:F285" si="746">I281+L281+O281+R281+U281+X281+AA281+AD281+AG281+AJ281+AM281+AP281</f>
        <v>0</v>
      </c>
      <c r="G281" s="204"/>
      <c r="H281" s="558">
        <f t="shared" ref="H281:I281" si="747">H411</f>
        <v>0</v>
      </c>
      <c r="I281" s="558">
        <f t="shared" si="747"/>
        <v>0</v>
      </c>
      <c r="J281" s="204"/>
      <c r="K281" s="558">
        <f t="shared" ref="K281:L281" si="748">K411</f>
        <v>0</v>
      </c>
      <c r="L281" s="558">
        <f t="shared" si="748"/>
        <v>0</v>
      </c>
      <c r="M281" s="204"/>
      <c r="N281" s="558">
        <f t="shared" ref="N281:O281" si="749">N411</f>
        <v>0</v>
      </c>
      <c r="O281" s="558">
        <f t="shared" si="749"/>
        <v>0</v>
      </c>
      <c r="P281" s="204"/>
      <c r="Q281" s="558"/>
      <c r="R281" s="558">
        <f t="shared" ref="R281:R285" si="750">R411</f>
        <v>0</v>
      </c>
      <c r="S281" s="204"/>
      <c r="T281" s="558">
        <f t="shared" ref="T281:U281" si="751">T411</f>
        <v>0</v>
      </c>
      <c r="U281" s="558">
        <f t="shared" si="751"/>
        <v>0</v>
      </c>
      <c r="V281" s="204"/>
      <c r="W281" s="558">
        <f t="shared" ref="W281:X281" si="752">W411</f>
        <v>0</v>
      </c>
      <c r="X281" s="558">
        <f t="shared" si="752"/>
        <v>0</v>
      </c>
      <c r="Y281" s="204"/>
      <c r="Z281" s="558">
        <f t="shared" ref="Z281:AA281" si="753">Z411</f>
        <v>0</v>
      </c>
      <c r="AA281" s="558">
        <f t="shared" si="753"/>
        <v>0</v>
      </c>
      <c r="AB281" s="204"/>
      <c r="AC281" s="558">
        <f t="shared" ref="AC281:AD281" si="754">AC411</f>
        <v>0</v>
      </c>
      <c r="AD281" s="558">
        <f t="shared" si="754"/>
        <v>0</v>
      </c>
      <c r="AE281" s="204"/>
      <c r="AF281" s="607">
        <f t="shared" ref="AF281:AG281" si="755">AF411</f>
        <v>0</v>
      </c>
      <c r="AG281" s="607">
        <f t="shared" si="755"/>
        <v>0</v>
      </c>
      <c r="AH281" s="204"/>
      <c r="AI281" s="558">
        <f t="shared" ref="AI281:AJ281" si="756">AI411</f>
        <v>0</v>
      </c>
      <c r="AJ281" s="558">
        <f t="shared" si="756"/>
        <v>0</v>
      </c>
      <c r="AK281" s="318"/>
      <c r="AL281" s="558">
        <f t="shared" ref="AL281:AM281" si="757">AL411</f>
        <v>0</v>
      </c>
      <c r="AM281" s="558">
        <f t="shared" si="757"/>
        <v>0</v>
      </c>
      <c r="AN281" s="204"/>
      <c r="AO281" s="558">
        <f t="shared" ref="AO281:AP281" si="758">AO411</f>
        <v>0</v>
      </c>
      <c r="AP281" s="558">
        <f t="shared" si="758"/>
        <v>0</v>
      </c>
      <c r="AQ281" s="204"/>
      <c r="AR281" s="259"/>
    </row>
    <row r="282" spans="1:44" s="285" customFormat="1" ht="210" customHeight="1">
      <c r="A282" s="712"/>
      <c r="B282" s="696"/>
      <c r="C282" s="696"/>
      <c r="D282" s="556" t="s">
        <v>284</v>
      </c>
      <c r="E282" s="584">
        <f t="shared" si="745"/>
        <v>180</v>
      </c>
      <c r="F282" s="584">
        <f t="shared" si="746"/>
        <v>180</v>
      </c>
      <c r="G282" s="201">
        <f t="shared" ref="G282" si="759">F282/E282</f>
        <v>1</v>
      </c>
      <c r="H282" s="558">
        <f t="shared" ref="H282:I282" si="760">H412</f>
        <v>0</v>
      </c>
      <c r="I282" s="558">
        <f t="shared" si="760"/>
        <v>0</v>
      </c>
      <c r="J282" s="204"/>
      <c r="K282" s="558">
        <f t="shared" ref="K282:L282" si="761">K412</f>
        <v>0</v>
      </c>
      <c r="L282" s="558">
        <f t="shared" si="761"/>
        <v>0</v>
      </c>
      <c r="M282" s="204"/>
      <c r="N282" s="558">
        <f t="shared" ref="N282:O282" si="762">N412</f>
        <v>0</v>
      </c>
      <c r="O282" s="558">
        <f t="shared" si="762"/>
        <v>0</v>
      </c>
      <c r="P282" s="204"/>
      <c r="Q282" s="558"/>
      <c r="R282" s="558">
        <f t="shared" si="750"/>
        <v>0</v>
      </c>
      <c r="S282" s="204"/>
      <c r="T282" s="558"/>
      <c r="U282" s="558">
        <f>U412</f>
        <v>0</v>
      </c>
      <c r="V282" s="204"/>
      <c r="W282" s="558">
        <v>180</v>
      </c>
      <c r="X282" s="558">
        <v>180</v>
      </c>
      <c r="Y282" s="201">
        <f>X282/W282*1</f>
        <v>1</v>
      </c>
      <c r="Z282" s="558">
        <f t="shared" ref="Z282:AA282" si="763">Z412</f>
        <v>0</v>
      </c>
      <c r="AA282" s="558">
        <f t="shared" si="763"/>
        <v>0</v>
      </c>
      <c r="AB282" s="204"/>
      <c r="AC282" s="558"/>
      <c r="AD282" s="558"/>
      <c r="AE282" s="201"/>
      <c r="AF282" s="607">
        <f t="shared" ref="AF282:AG282" si="764">AF412</f>
        <v>0</v>
      </c>
      <c r="AG282" s="607">
        <f t="shared" si="764"/>
        <v>0</v>
      </c>
      <c r="AH282" s="204"/>
      <c r="AI282" s="558">
        <f t="shared" ref="AI282:AJ282" si="765">AI412</f>
        <v>0</v>
      </c>
      <c r="AJ282" s="558">
        <f t="shared" si="765"/>
        <v>0</v>
      </c>
      <c r="AK282" s="201"/>
      <c r="AL282" s="558">
        <f t="shared" ref="AL282:AM282" si="766">AL412</f>
        <v>0</v>
      </c>
      <c r="AM282" s="558">
        <f t="shared" si="766"/>
        <v>0</v>
      </c>
      <c r="AN282" s="204"/>
      <c r="AO282" s="558">
        <f t="shared" ref="AO282:AP282" si="767">AO412</f>
        <v>0</v>
      </c>
      <c r="AP282" s="558">
        <f t="shared" si="767"/>
        <v>0</v>
      </c>
      <c r="AQ282" s="204"/>
      <c r="AR282" s="358" t="s">
        <v>508</v>
      </c>
    </row>
    <row r="283" spans="1:44" s="285" customFormat="1" ht="354" customHeight="1">
      <c r="A283" s="712"/>
      <c r="B283" s="696"/>
      <c r="C283" s="696"/>
      <c r="D283" s="556" t="s">
        <v>292</v>
      </c>
      <c r="E283" s="575">
        <f t="shared" si="745"/>
        <v>0</v>
      </c>
      <c r="F283" s="575">
        <f t="shared" si="746"/>
        <v>0</v>
      </c>
      <c r="G283" s="204"/>
      <c r="H283" s="558">
        <f t="shared" ref="H283:I283" si="768">H413</f>
        <v>0</v>
      </c>
      <c r="I283" s="558">
        <f t="shared" si="768"/>
        <v>0</v>
      </c>
      <c r="J283" s="204"/>
      <c r="K283" s="558">
        <f t="shared" ref="K283:L283" si="769">K413</f>
        <v>0</v>
      </c>
      <c r="L283" s="558">
        <f t="shared" si="769"/>
        <v>0</v>
      </c>
      <c r="M283" s="204"/>
      <c r="N283" s="558">
        <f t="shared" ref="N283:O283" si="770">N413</f>
        <v>0</v>
      </c>
      <c r="O283" s="558">
        <f t="shared" si="770"/>
        <v>0</v>
      </c>
      <c r="P283" s="204"/>
      <c r="Q283" s="558"/>
      <c r="R283" s="558">
        <f t="shared" si="750"/>
        <v>0</v>
      </c>
      <c r="S283" s="204"/>
      <c r="T283" s="558">
        <f t="shared" ref="T283:U283" si="771">T413</f>
        <v>0</v>
      </c>
      <c r="U283" s="558">
        <f t="shared" si="771"/>
        <v>0</v>
      </c>
      <c r="V283" s="204"/>
      <c r="W283" s="558">
        <f t="shared" ref="W283:X283" si="772">W413</f>
        <v>0</v>
      </c>
      <c r="X283" s="558">
        <f t="shared" si="772"/>
        <v>0</v>
      </c>
      <c r="Y283" s="204"/>
      <c r="Z283" s="558">
        <f t="shared" ref="Z283:AA283" si="773">Z413</f>
        <v>0</v>
      </c>
      <c r="AA283" s="558">
        <f t="shared" si="773"/>
        <v>0</v>
      </c>
      <c r="AB283" s="204"/>
      <c r="AC283" s="558">
        <f t="shared" ref="AC283:AD283" si="774">AC413</f>
        <v>0</v>
      </c>
      <c r="AD283" s="558">
        <f t="shared" si="774"/>
        <v>0</v>
      </c>
      <c r="AE283" s="204"/>
      <c r="AF283" s="607">
        <f t="shared" ref="AF283:AG283" si="775">AF413</f>
        <v>0</v>
      </c>
      <c r="AG283" s="607">
        <f t="shared" si="775"/>
        <v>0</v>
      </c>
      <c r="AH283" s="204"/>
      <c r="AI283" s="558">
        <f t="shared" ref="AI283:AJ283" si="776">AI413</f>
        <v>0</v>
      </c>
      <c r="AJ283" s="558">
        <f t="shared" si="776"/>
        <v>0</v>
      </c>
      <c r="AK283" s="318"/>
      <c r="AL283" s="558">
        <f t="shared" ref="AL283:AM283" si="777">AL413</f>
        <v>0</v>
      </c>
      <c r="AM283" s="558">
        <f t="shared" si="777"/>
        <v>0</v>
      </c>
      <c r="AN283" s="204"/>
      <c r="AO283" s="558">
        <f t="shared" ref="AO283:AP283" si="778">AO413</f>
        <v>0</v>
      </c>
      <c r="AP283" s="558">
        <f t="shared" si="778"/>
        <v>0</v>
      </c>
      <c r="AQ283" s="204"/>
      <c r="AR283" s="259"/>
    </row>
    <row r="284" spans="1:44" s="285" customFormat="1" ht="79.5" customHeight="1">
      <c r="A284" s="712"/>
      <c r="B284" s="696"/>
      <c r="C284" s="696"/>
      <c r="D284" s="556" t="s">
        <v>285</v>
      </c>
      <c r="E284" s="558">
        <f t="shared" si="745"/>
        <v>0</v>
      </c>
      <c r="F284" s="558">
        <f t="shared" si="746"/>
        <v>0</v>
      </c>
      <c r="G284" s="204"/>
      <c r="H284" s="558">
        <f t="shared" ref="H284:I284" si="779">H414</f>
        <v>0</v>
      </c>
      <c r="I284" s="558">
        <f t="shared" si="779"/>
        <v>0</v>
      </c>
      <c r="J284" s="204"/>
      <c r="K284" s="558">
        <f t="shared" ref="K284:L284" si="780">K414</f>
        <v>0</v>
      </c>
      <c r="L284" s="558">
        <f t="shared" si="780"/>
        <v>0</v>
      </c>
      <c r="M284" s="204"/>
      <c r="N284" s="558">
        <f t="shared" ref="N284:O284" si="781">N414</f>
        <v>0</v>
      </c>
      <c r="O284" s="558">
        <f t="shared" si="781"/>
        <v>0</v>
      </c>
      <c r="P284" s="204"/>
      <c r="Q284" s="558"/>
      <c r="R284" s="558">
        <f t="shared" si="750"/>
        <v>0</v>
      </c>
      <c r="S284" s="204"/>
      <c r="T284" s="558">
        <f t="shared" ref="T284:U284" si="782">T414</f>
        <v>0</v>
      </c>
      <c r="U284" s="558">
        <f t="shared" si="782"/>
        <v>0</v>
      </c>
      <c r="V284" s="204"/>
      <c r="W284" s="558">
        <f t="shared" ref="W284:X284" si="783">W414</f>
        <v>0</v>
      </c>
      <c r="X284" s="558">
        <f t="shared" si="783"/>
        <v>0</v>
      </c>
      <c r="Y284" s="204"/>
      <c r="Z284" s="558">
        <f t="shared" ref="Z284:AA284" si="784">Z414</f>
        <v>0</v>
      </c>
      <c r="AA284" s="558">
        <f t="shared" si="784"/>
        <v>0</v>
      </c>
      <c r="AB284" s="204"/>
      <c r="AC284" s="558">
        <f t="shared" ref="AC284:AD284" si="785">AC414</f>
        <v>0</v>
      </c>
      <c r="AD284" s="558">
        <f t="shared" si="785"/>
        <v>0</v>
      </c>
      <c r="AE284" s="204"/>
      <c r="AF284" s="607">
        <f t="shared" ref="AF284:AG284" si="786">AF414</f>
        <v>0</v>
      </c>
      <c r="AG284" s="607">
        <f t="shared" si="786"/>
        <v>0</v>
      </c>
      <c r="AH284" s="204"/>
      <c r="AI284" s="558">
        <f t="shared" ref="AI284:AJ284" si="787">AI414</f>
        <v>0</v>
      </c>
      <c r="AJ284" s="558">
        <f t="shared" si="787"/>
        <v>0</v>
      </c>
      <c r="AK284" s="318"/>
      <c r="AL284" s="558">
        <f t="shared" ref="AL284:AM284" si="788">AL414</f>
        <v>0</v>
      </c>
      <c r="AM284" s="558">
        <f t="shared" si="788"/>
        <v>0</v>
      </c>
      <c r="AN284" s="204"/>
      <c r="AO284" s="558">
        <f t="shared" ref="AO284:AP284" si="789">AO414</f>
        <v>0</v>
      </c>
      <c r="AP284" s="558">
        <f t="shared" si="789"/>
        <v>0</v>
      </c>
      <c r="AQ284" s="204"/>
      <c r="AR284" s="259"/>
    </row>
    <row r="285" spans="1:44" s="285" customFormat="1" ht="102" customHeight="1" thickBot="1">
      <c r="A285" s="713"/>
      <c r="B285" s="715"/>
      <c r="C285" s="715"/>
      <c r="D285" s="560" t="s">
        <v>43</v>
      </c>
      <c r="E285" s="208">
        <f t="shared" si="745"/>
        <v>0</v>
      </c>
      <c r="F285" s="208">
        <f t="shared" si="746"/>
        <v>0</v>
      </c>
      <c r="G285" s="346"/>
      <c r="H285" s="208">
        <f t="shared" ref="H285:I285" si="790">H415</f>
        <v>0</v>
      </c>
      <c r="I285" s="208">
        <f t="shared" si="790"/>
        <v>0</v>
      </c>
      <c r="J285" s="346"/>
      <c r="K285" s="208">
        <f t="shared" ref="K285:L285" si="791">K415</f>
        <v>0</v>
      </c>
      <c r="L285" s="208">
        <f t="shared" si="791"/>
        <v>0</v>
      </c>
      <c r="M285" s="346"/>
      <c r="N285" s="208">
        <f t="shared" ref="N285:O285" si="792">N415</f>
        <v>0</v>
      </c>
      <c r="O285" s="208">
        <f t="shared" si="792"/>
        <v>0</v>
      </c>
      <c r="P285" s="346"/>
      <c r="Q285" s="208"/>
      <c r="R285" s="208">
        <f t="shared" si="750"/>
        <v>0</v>
      </c>
      <c r="S285" s="346"/>
      <c r="T285" s="208">
        <f t="shared" ref="T285:U285" si="793">T415</f>
        <v>0</v>
      </c>
      <c r="U285" s="208">
        <f t="shared" si="793"/>
        <v>0</v>
      </c>
      <c r="V285" s="346"/>
      <c r="W285" s="208">
        <f t="shared" ref="W285:X285" si="794">W415</f>
        <v>0</v>
      </c>
      <c r="X285" s="208">
        <f t="shared" si="794"/>
        <v>0</v>
      </c>
      <c r="Y285" s="346"/>
      <c r="Z285" s="208">
        <f t="shared" ref="Z285:AA285" si="795">Z415</f>
        <v>0</v>
      </c>
      <c r="AA285" s="208">
        <f t="shared" si="795"/>
        <v>0</v>
      </c>
      <c r="AB285" s="346"/>
      <c r="AC285" s="208">
        <f t="shared" ref="AC285:AD285" si="796">AC415</f>
        <v>0</v>
      </c>
      <c r="AD285" s="208">
        <f t="shared" si="796"/>
        <v>0</v>
      </c>
      <c r="AE285" s="346"/>
      <c r="AF285" s="208">
        <f t="shared" ref="AF285:AG285" si="797">AF415</f>
        <v>0</v>
      </c>
      <c r="AG285" s="208">
        <f t="shared" si="797"/>
        <v>0</v>
      </c>
      <c r="AH285" s="346"/>
      <c r="AI285" s="208">
        <f t="shared" ref="AI285:AJ285" si="798">AI415</f>
        <v>0</v>
      </c>
      <c r="AJ285" s="208">
        <f t="shared" si="798"/>
        <v>0</v>
      </c>
      <c r="AK285" s="350"/>
      <c r="AL285" s="208">
        <f t="shared" ref="AL285:AM285" si="799">AL415</f>
        <v>0</v>
      </c>
      <c r="AM285" s="208">
        <f t="shared" si="799"/>
        <v>0</v>
      </c>
      <c r="AN285" s="346"/>
      <c r="AO285" s="208">
        <f t="shared" ref="AO285:AP285" si="800">AO415</f>
        <v>0</v>
      </c>
      <c r="AP285" s="208">
        <f t="shared" si="800"/>
        <v>0</v>
      </c>
      <c r="AQ285" s="346"/>
      <c r="AR285" s="349"/>
    </row>
    <row r="286" spans="1:44" s="285" customFormat="1" ht="165" customHeight="1">
      <c r="A286" s="711" t="s">
        <v>489</v>
      </c>
      <c r="B286" s="714" t="s">
        <v>490</v>
      </c>
      <c r="C286" s="714"/>
      <c r="D286" s="559" t="s">
        <v>41</v>
      </c>
      <c r="E286" s="200">
        <f>H286+K286+N286+Q286+T286+W286+Z286+AC286+AF286+AI286+AL286+AO286</f>
        <v>61.8</v>
      </c>
      <c r="F286" s="200">
        <f>I286+L286+O286+R286+U286+X286+AA286+AD286+AG286+AJ286+AM286+AP286</f>
        <v>61.8</v>
      </c>
      <c r="G286" s="202">
        <f>F286/E286</f>
        <v>1</v>
      </c>
      <c r="H286" s="200">
        <f>H287+H288+H289+H290+H291+H292</f>
        <v>0</v>
      </c>
      <c r="I286" s="200">
        <f>I287+I288+I289+I290+I291+I292</f>
        <v>0</v>
      </c>
      <c r="J286" s="356"/>
      <c r="K286" s="200">
        <f>K287+K288+K289+K290+K291+K292</f>
        <v>0</v>
      </c>
      <c r="L286" s="200">
        <f>L287+L288+L289+L290+L291+L292</f>
        <v>0</v>
      </c>
      <c r="M286" s="356"/>
      <c r="N286" s="200">
        <f>N287+N288+N289+N290+N291+N292</f>
        <v>0</v>
      </c>
      <c r="O286" s="200">
        <f>O287+O288+O289+O290+O291+O292</f>
        <v>0</v>
      </c>
      <c r="P286" s="356"/>
      <c r="Q286" s="200">
        <f>Q287+Q288+Q289+Q290+Q291+Q292</f>
        <v>0</v>
      </c>
      <c r="R286" s="200">
        <f>R287+R288+R289+R290+R291+R292</f>
        <v>0</v>
      </c>
      <c r="S286" s="356"/>
      <c r="T286" s="200">
        <f>T287+T288+T289+T290+T291+T292</f>
        <v>0</v>
      </c>
      <c r="U286" s="200">
        <f>U287+U288+U289+U290+U291+U292</f>
        <v>0</v>
      </c>
      <c r="V286" s="356"/>
      <c r="W286" s="200">
        <f>W287+W288+W289+W290+W291+W292</f>
        <v>0</v>
      </c>
      <c r="X286" s="200">
        <f>X287+X288+X289+X290+X291+X292</f>
        <v>0</v>
      </c>
      <c r="Y286" s="356"/>
      <c r="Z286" s="200">
        <f t="shared" ref="Z286:AA286" si="801">Z287+Z288+Z289+Z290+Z291+Z292</f>
        <v>0</v>
      </c>
      <c r="AA286" s="200">
        <f t="shared" si="801"/>
        <v>0</v>
      </c>
      <c r="AB286" s="356"/>
      <c r="AC286" s="200">
        <f t="shared" ref="AC286:AD286" si="802">AC287+AC288+AC289+AC290+AC291+AC292</f>
        <v>61.8</v>
      </c>
      <c r="AD286" s="200">
        <f t="shared" si="802"/>
        <v>61.8</v>
      </c>
      <c r="AE286" s="201">
        <f>AD286/AC286*1</f>
        <v>1</v>
      </c>
      <c r="AF286" s="200">
        <f t="shared" ref="AF286:AG286" si="803">AF287+AF288+AF289+AF290+AF291+AF292</f>
        <v>0</v>
      </c>
      <c r="AG286" s="200">
        <f t="shared" si="803"/>
        <v>0</v>
      </c>
      <c r="AH286" s="356"/>
      <c r="AI286" s="200">
        <f t="shared" ref="AI286:AJ286" si="804">AI287+AI288+AI289+AI290+AI291+AI292</f>
        <v>0</v>
      </c>
      <c r="AJ286" s="200">
        <f t="shared" si="804"/>
        <v>0</v>
      </c>
      <c r="AK286" s="202"/>
      <c r="AL286" s="200">
        <f t="shared" ref="AL286:AM286" si="805">AL287+AL288+AL289+AL290+AL291+AL292</f>
        <v>0</v>
      </c>
      <c r="AM286" s="200">
        <f t="shared" si="805"/>
        <v>0</v>
      </c>
      <c r="AN286" s="356"/>
      <c r="AO286" s="200">
        <f>AO287+AO288+AO289+AO290+AO291+AO292</f>
        <v>0</v>
      </c>
      <c r="AP286" s="200">
        <f>AP287+AP288+AP289+AP290+AP291+AP292</f>
        <v>0</v>
      </c>
      <c r="AQ286" s="356"/>
      <c r="AR286" s="567" t="s">
        <v>531</v>
      </c>
    </row>
    <row r="287" spans="1:44" s="285" customFormat="1" ht="103.5" customHeight="1">
      <c r="A287" s="712"/>
      <c r="B287" s="696"/>
      <c r="C287" s="696"/>
      <c r="D287" s="557" t="s">
        <v>37</v>
      </c>
      <c r="E287" s="558">
        <f>H287+K287+N287+Q287+T287+W287+Z287+AC287+AF287+AI287+AL287+AO287</f>
        <v>0</v>
      </c>
      <c r="F287" s="558">
        <f>I287+L287+O287+R287+U287+X287+AA287+AD287+AG287+AJ287+AM287+AP287</f>
        <v>0</v>
      </c>
      <c r="G287" s="204"/>
      <c r="H287" s="558">
        <f>H417</f>
        <v>0</v>
      </c>
      <c r="I287" s="558">
        <f>I417</f>
        <v>0</v>
      </c>
      <c r="J287" s="204"/>
      <c r="K287" s="558">
        <f>K417</f>
        <v>0</v>
      </c>
      <c r="L287" s="558">
        <f>L417</f>
        <v>0</v>
      </c>
      <c r="M287" s="204"/>
      <c r="N287" s="558">
        <f>N417</f>
        <v>0</v>
      </c>
      <c r="O287" s="558">
        <f>O417</f>
        <v>0</v>
      </c>
      <c r="P287" s="204"/>
      <c r="Q287" s="558"/>
      <c r="R287" s="558">
        <f>R417</f>
        <v>0</v>
      </c>
      <c r="S287" s="204"/>
      <c r="T287" s="558">
        <f>T417</f>
        <v>0</v>
      </c>
      <c r="U287" s="558">
        <f>U417</f>
        <v>0</v>
      </c>
      <c r="V287" s="204"/>
      <c r="W287" s="558">
        <f>W417</f>
        <v>0</v>
      </c>
      <c r="X287" s="558">
        <f>X417</f>
        <v>0</v>
      </c>
      <c r="Y287" s="204"/>
      <c r="Z287" s="558">
        <f>Z417</f>
        <v>0</v>
      </c>
      <c r="AA287" s="558">
        <f>AA417</f>
        <v>0</v>
      </c>
      <c r="AB287" s="204"/>
      <c r="AC287" s="558">
        <f>AC417</f>
        <v>0</v>
      </c>
      <c r="AD287" s="558">
        <f>AD417</f>
        <v>0</v>
      </c>
      <c r="AE287" s="204"/>
      <c r="AF287" s="607">
        <f>AF417</f>
        <v>0</v>
      </c>
      <c r="AG287" s="607">
        <f>AG417</f>
        <v>0</v>
      </c>
      <c r="AH287" s="204"/>
      <c r="AI287" s="558">
        <f>AI417</f>
        <v>0</v>
      </c>
      <c r="AJ287" s="558">
        <f>AJ417</f>
        <v>0</v>
      </c>
      <c r="AK287" s="318"/>
      <c r="AL287" s="558">
        <f>AL417</f>
        <v>0</v>
      </c>
      <c r="AM287" s="558">
        <f>AM417</f>
        <v>0</v>
      </c>
      <c r="AN287" s="204"/>
      <c r="AO287" s="558">
        <f>AO417</f>
        <v>0</v>
      </c>
      <c r="AP287" s="558">
        <f>AP417</f>
        <v>0</v>
      </c>
      <c r="AQ287" s="204"/>
      <c r="AR287" s="358"/>
    </row>
    <row r="288" spans="1:44" s="285" customFormat="1" ht="114.75" customHeight="1">
      <c r="A288" s="712"/>
      <c r="B288" s="696"/>
      <c r="C288" s="696"/>
      <c r="D288" s="556" t="s">
        <v>2</v>
      </c>
      <c r="E288" s="558">
        <f t="shared" ref="E288:E292" si="806">H288+K288+N288+Q288+T288+W288+Z288+AC288+AF288+AI288+AL288+AO288</f>
        <v>0</v>
      </c>
      <c r="F288" s="558">
        <f t="shared" ref="F288:F292" si="807">I288+L288+O288+R288+U288+X288+AA288+AD288+AG288+AJ288+AM288+AP288</f>
        <v>0</v>
      </c>
      <c r="G288" s="204"/>
      <c r="H288" s="558">
        <f t="shared" ref="H288:I288" si="808">H418</f>
        <v>0</v>
      </c>
      <c r="I288" s="558">
        <f t="shared" si="808"/>
        <v>0</v>
      </c>
      <c r="J288" s="204"/>
      <c r="K288" s="558">
        <f t="shared" ref="K288:L288" si="809">K418</f>
        <v>0</v>
      </c>
      <c r="L288" s="558">
        <f t="shared" si="809"/>
        <v>0</v>
      </c>
      <c r="M288" s="204"/>
      <c r="N288" s="558">
        <f t="shared" ref="N288:O288" si="810">N418</f>
        <v>0</v>
      </c>
      <c r="O288" s="558">
        <f t="shared" si="810"/>
        <v>0</v>
      </c>
      <c r="P288" s="204"/>
      <c r="Q288" s="558"/>
      <c r="R288" s="558">
        <f t="shared" ref="R288:R292" si="811">R418</f>
        <v>0</v>
      </c>
      <c r="S288" s="204"/>
      <c r="T288" s="558">
        <f t="shared" ref="T288:U288" si="812">T418</f>
        <v>0</v>
      </c>
      <c r="U288" s="558">
        <f t="shared" si="812"/>
        <v>0</v>
      </c>
      <c r="V288" s="204"/>
      <c r="W288" s="558">
        <f t="shared" ref="W288:X288" si="813">W418</f>
        <v>0</v>
      </c>
      <c r="X288" s="558">
        <f t="shared" si="813"/>
        <v>0</v>
      </c>
      <c r="Y288" s="204"/>
      <c r="Z288" s="558">
        <f t="shared" ref="Z288:AA288" si="814">Z418</f>
        <v>0</v>
      </c>
      <c r="AA288" s="558">
        <f t="shared" si="814"/>
        <v>0</v>
      </c>
      <c r="AB288" s="204"/>
      <c r="AC288" s="558">
        <f t="shared" ref="AC288:AD288" si="815">AC418</f>
        <v>0</v>
      </c>
      <c r="AD288" s="558">
        <f t="shared" si="815"/>
        <v>0</v>
      </c>
      <c r="AE288" s="204"/>
      <c r="AF288" s="607">
        <f t="shared" ref="AF288:AG288" si="816">AF418</f>
        <v>0</v>
      </c>
      <c r="AG288" s="607">
        <f t="shared" si="816"/>
        <v>0</v>
      </c>
      <c r="AH288" s="204"/>
      <c r="AI288" s="558">
        <f t="shared" ref="AI288:AJ288" si="817">AI418</f>
        <v>0</v>
      </c>
      <c r="AJ288" s="558">
        <f t="shared" si="817"/>
        <v>0</v>
      </c>
      <c r="AK288" s="318"/>
      <c r="AL288" s="558">
        <f t="shared" ref="AL288:AM288" si="818">AL418</f>
        <v>0</v>
      </c>
      <c r="AM288" s="558">
        <f t="shared" si="818"/>
        <v>0</v>
      </c>
      <c r="AN288" s="204"/>
      <c r="AO288" s="558">
        <f t="shared" ref="AO288:AP288" si="819">AO418</f>
        <v>0</v>
      </c>
      <c r="AP288" s="558">
        <f t="shared" si="819"/>
        <v>0</v>
      </c>
      <c r="AQ288" s="204"/>
      <c r="AR288" s="358"/>
    </row>
    <row r="289" spans="1:44" s="285" customFormat="1" ht="360" customHeight="1">
      <c r="A289" s="712"/>
      <c r="B289" s="696"/>
      <c r="C289" s="696"/>
      <c r="D289" s="556" t="s">
        <v>284</v>
      </c>
      <c r="E289" s="584">
        <f t="shared" si="806"/>
        <v>61.8</v>
      </c>
      <c r="F289" s="584">
        <f t="shared" si="807"/>
        <v>61.8</v>
      </c>
      <c r="G289" s="201">
        <f t="shared" ref="G289" si="820">F289/E289</f>
        <v>1</v>
      </c>
      <c r="H289" s="558">
        <f t="shared" ref="H289:I289" si="821">H419</f>
        <v>0</v>
      </c>
      <c r="I289" s="558">
        <f t="shared" si="821"/>
        <v>0</v>
      </c>
      <c r="J289" s="204"/>
      <c r="K289" s="558">
        <f t="shared" ref="K289:L289" si="822">K419</f>
        <v>0</v>
      </c>
      <c r="L289" s="558">
        <f t="shared" si="822"/>
        <v>0</v>
      </c>
      <c r="M289" s="204"/>
      <c r="N289" s="558">
        <f t="shared" ref="N289:O289" si="823">N419</f>
        <v>0</v>
      </c>
      <c r="O289" s="558">
        <f t="shared" si="823"/>
        <v>0</v>
      </c>
      <c r="P289" s="204"/>
      <c r="Q289" s="558"/>
      <c r="R289" s="558">
        <f t="shared" si="811"/>
        <v>0</v>
      </c>
      <c r="S289" s="204"/>
      <c r="T289" s="558"/>
      <c r="U289" s="558">
        <f>U419</f>
        <v>0</v>
      </c>
      <c r="V289" s="204"/>
      <c r="W289" s="558"/>
      <c r="X289" s="558">
        <f t="shared" ref="X289" si="824">X419</f>
        <v>0</v>
      </c>
      <c r="Y289" s="204"/>
      <c r="Z289" s="558"/>
      <c r="AA289" s="558">
        <f>AA419</f>
        <v>0</v>
      </c>
      <c r="AB289" s="204"/>
      <c r="AC289" s="558">
        <v>61.8</v>
      </c>
      <c r="AD289" s="558">
        <v>61.8</v>
      </c>
      <c r="AE289" s="201">
        <f>AD289/AC289*1</f>
        <v>1</v>
      </c>
      <c r="AF289" s="607"/>
      <c r="AG289" s="607">
        <f t="shared" ref="AG289" si="825">AG419</f>
        <v>0</v>
      </c>
      <c r="AH289" s="204"/>
      <c r="AI289" s="558">
        <f t="shared" ref="AI289:AJ289" si="826">AI419</f>
        <v>0</v>
      </c>
      <c r="AJ289" s="558">
        <f t="shared" si="826"/>
        <v>0</v>
      </c>
      <c r="AK289" s="201"/>
      <c r="AL289" s="558">
        <f t="shared" ref="AL289:AM289" si="827">AL419</f>
        <v>0</v>
      </c>
      <c r="AM289" s="558">
        <f t="shared" si="827"/>
        <v>0</v>
      </c>
      <c r="AN289" s="204"/>
      <c r="AO289" s="558">
        <f t="shared" ref="AO289:AP289" si="828">AO419</f>
        <v>0</v>
      </c>
      <c r="AP289" s="558">
        <f t="shared" si="828"/>
        <v>0</v>
      </c>
      <c r="AQ289" s="204"/>
      <c r="AR289" s="358" t="s">
        <v>546</v>
      </c>
    </row>
    <row r="290" spans="1:44" s="285" customFormat="1" ht="354" customHeight="1">
      <c r="A290" s="712"/>
      <c r="B290" s="696"/>
      <c r="C290" s="696"/>
      <c r="D290" s="556" t="s">
        <v>292</v>
      </c>
      <c r="E290" s="575">
        <f t="shared" si="806"/>
        <v>0</v>
      </c>
      <c r="F290" s="575">
        <f t="shared" si="807"/>
        <v>0</v>
      </c>
      <c r="G290" s="204"/>
      <c r="H290" s="558">
        <f t="shared" ref="H290:I290" si="829">H420</f>
        <v>0</v>
      </c>
      <c r="I290" s="558">
        <f t="shared" si="829"/>
        <v>0</v>
      </c>
      <c r="J290" s="204"/>
      <c r="K290" s="558">
        <f t="shared" ref="K290:L290" si="830">K420</f>
        <v>0</v>
      </c>
      <c r="L290" s="558">
        <f t="shared" si="830"/>
        <v>0</v>
      </c>
      <c r="M290" s="204"/>
      <c r="N290" s="558">
        <f t="shared" ref="N290:O290" si="831">N420</f>
        <v>0</v>
      </c>
      <c r="O290" s="558">
        <f t="shared" si="831"/>
        <v>0</v>
      </c>
      <c r="P290" s="204"/>
      <c r="Q290" s="558"/>
      <c r="R290" s="558">
        <f t="shared" si="811"/>
        <v>0</v>
      </c>
      <c r="S290" s="204"/>
      <c r="T290" s="558">
        <f t="shared" ref="T290:U290" si="832">T420</f>
        <v>0</v>
      </c>
      <c r="U290" s="558">
        <f t="shared" si="832"/>
        <v>0</v>
      </c>
      <c r="V290" s="204"/>
      <c r="W290" s="558">
        <f t="shared" ref="W290:X290" si="833">W420</f>
        <v>0</v>
      </c>
      <c r="X290" s="558">
        <f t="shared" si="833"/>
        <v>0</v>
      </c>
      <c r="Y290" s="204"/>
      <c r="Z290" s="558">
        <f t="shared" ref="Z290:AA290" si="834">Z420</f>
        <v>0</v>
      </c>
      <c r="AA290" s="558">
        <f t="shared" si="834"/>
        <v>0</v>
      </c>
      <c r="AB290" s="204"/>
      <c r="AC290" s="558">
        <f t="shared" ref="AC290:AD290" si="835">AC420</f>
        <v>0</v>
      </c>
      <c r="AD290" s="558">
        <f t="shared" si="835"/>
        <v>0</v>
      </c>
      <c r="AE290" s="204"/>
      <c r="AF290" s="607">
        <f t="shared" ref="AF290:AG290" si="836">AF420</f>
        <v>0</v>
      </c>
      <c r="AG290" s="607">
        <f t="shared" si="836"/>
        <v>0</v>
      </c>
      <c r="AH290" s="204"/>
      <c r="AI290" s="558">
        <f t="shared" ref="AI290:AJ290" si="837">AI420</f>
        <v>0</v>
      </c>
      <c r="AJ290" s="558">
        <f t="shared" si="837"/>
        <v>0</v>
      </c>
      <c r="AK290" s="318"/>
      <c r="AL290" s="558">
        <f t="shared" ref="AL290:AM290" si="838">AL420</f>
        <v>0</v>
      </c>
      <c r="AM290" s="558">
        <f t="shared" si="838"/>
        <v>0</v>
      </c>
      <c r="AN290" s="204"/>
      <c r="AO290" s="558">
        <f t="shared" ref="AO290:AP290" si="839">AO420</f>
        <v>0</v>
      </c>
      <c r="AP290" s="558">
        <f t="shared" si="839"/>
        <v>0</v>
      </c>
      <c r="AQ290" s="204"/>
      <c r="AR290" s="259"/>
    </row>
    <row r="291" spans="1:44" s="285" customFormat="1" ht="79.5" customHeight="1">
      <c r="A291" s="712"/>
      <c r="B291" s="696"/>
      <c r="C291" s="696"/>
      <c r="D291" s="556" t="s">
        <v>285</v>
      </c>
      <c r="E291" s="558">
        <f t="shared" si="806"/>
        <v>0</v>
      </c>
      <c r="F291" s="558">
        <f t="shared" si="807"/>
        <v>0</v>
      </c>
      <c r="G291" s="204"/>
      <c r="H291" s="558">
        <f t="shared" ref="H291:I291" si="840">H421</f>
        <v>0</v>
      </c>
      <c r="I291" s="558">
        <f t="shared" si="840"/>
        <v>0</v>
      </c>
      <c r="J291" s="204"/>
      <c r="K291" s="558">
        <f t="shared" ref="K291:L291" si="841">K421</f>
        <v>0</v>
      </c>
      <c r="L291" s="558">
        <f t="shared" si="841"/>
        <v>0</v>
      </c>
      <c r="M291" s="204"/>
      <c r="N291" s="558">
        <f t="shared" ref="N291:O291" si="842">N421</f>
        <v>0</v>
      </c>
      <c r="O291" s="558">
        <f t="shared" si="842"/>
        <v>0</v>
      </c>
      <c r="P291" s="204"/>
      <c r="Q291" s="558"/>
      <c r="R291" s="558">
        <f t="shared" si="811"/>
        <v>0</v>
      </c>
      <c r="S291" s="204"/>
      <c r="T291" s="558">
        <f t="shared" ref="T291:U291" si="843">T421</f>
        <v>0</v>
      </c>
      <c r="U291" s="558">
        <f t="shared" si="843"/>
        <v>0</v>
      </c>
      <c r="V291" s="204"/>
      <c r="W291" s="558">
        <f t="shared" ref="W291:X291" si="844">W421</f>
        <v>0</v>
      </c>
      <c r="X291" s="558">
        <f t="shared" si="844"/>
        <v>0</v>
      </c>
      <c r="Y291" s="204"/>
      <c r="Z291" s="558">
        <f t="shared" ref="Z291:AA291" si="845">Z421</f>
        <v>0</v>
      </c>
      <c r="AA291" s="558">
        <f t="shared" si="845"/>
        <v>0</v>
      </c>
      <c r="AB291" s="204"/>
      <c r="AC291" s="558">
        <f t="shared" ref="AC291:AD291" si="846">AC421</f>
        <v>0</v>
      </c>
      <c r="AD291" s="558">
        <f t="shared" si="846"/>
        <v>0</v>
      </c>
      <c r="AE291" s="204"/>
      <c r="AF291" s="607">
        <f t="shared" ref="AF291:AG291" si="847">AF421</f>
        <v>0</v>
      </c>
      <c r="AG291" s="607">
        <f t="shared" si="847"/>
        <v>0</v>
      </c>
      <c r="AH291" s="204"/>
      <c r="AI291" s="558">
        <f t="shared" ref="AI291:AJ291" si="848">AI421</f>
        <v>0</v>
      </c>
      <c r="AJ291" s="558">
        <f t="shared" si="848"/>
        <v>0</v>
      </c>
      <c r="AK291" s="318"/>
      <c r="AL291" s="558">
        <f t="shared" ref="AL291:AM291" si="849">AL421</f>
        <v>0</v>
      </c>
      <c r="AM291" s="558">
        <f t="shared" si="849"/>
        <v>0</v>
      </c>
      <c r="AN291" s="204"/>
      <c r="AO291" s="558">
        <f t="shared" ref="AO291:AP291" si="850">AO421</f>
        <v>0</v>
      </c>
      <c r="AP291" s="558">
        <f t="shared" si="850"/>
        <v>0</v>
      </c>
      <c r="AQ291" s="204"/>
      <c r="AR291" s="259"/>
    </row>
    <row r="292" spans="1:44" s="285" customFormat="1" ht="102" customHeight="1" thickBot="1">
      <c r="A292" s="713"/>
      <c r="B292" s="715"/>
      <c r="C292" s="715"/>
      <c r="D292" s="560" t="s">
        <v>43</v>
      </c>
      <c r="E292" s="208">
        <f t="shared" si="806"/>
        <v>0</v>
      </c>
      <c r="F292" s="208">
        <f t="shared" si="807"/>
        <v>0</v>
      </c>
      <c r="G292" s="346"/>
      <c r="H292" s="208">
        <f t="shared" ref="H292:I292" si="851">H422</f>
        <v>0</v>
      </c>
      <c r="I292" s="208">
        <f t="shared" si="851"/>
        <v>0</v>
      </c>
      <c r="J292" s="346"/>
      <c r="K292" s="208">
        <f t="shared" ref="K292:L292" si="852">K422</f>
        <v>0</v>
      </c>
      <c r="L292" s="208">
        <f t="shared" si="852"/>
        <v>0</v>
      </c>
      <c r="M292" s="346"/>
      <c r="N292" s="208">
        <f t="shared" ref="N292:O292" si="853">N422</f>
        <v>0</v>
      </c>
      <c r="O292" s="208">
        <f t="shared" si="853"/>
        <v>0</v>
      </c>
      <c r="P292" s="346"/>
      <c r="Q292" s="208"/>
      <c r="R292" s="208">
        <f t="shared" si="811"/>
        <v>0</v>
      </c>
      <c r="S292" s="346"/>
      <c r="T292" s="208">
        <f t="shared" ref="T292:U292" si="854">T422</f>
        <v>0</v>
      </c>
      <c r="U292" s="208">
        <f t="shared" si="854"/>
        <v>0</v>
      </c>
      <c r="V292" s="346"/>
      <c r="W292" s="208">
        <f t="shared" ref="W292:X292" si="855">W422</f>
        <v>0</v>
      </c>
      <c r="X292" s="208">
        <f t="shared" si="855"/>
        <v>0</v>
      </c>
      <c r="Y292" s="346"/>
      <c r="Z292" s="208">
        <f t="shared" ref="Z292:AA292" si="856">Z422</f>
        <v>0</v>
      </c>
      <c r="AA292" s="208">
        <f t="shared" si="856"/>
        <v>0</v>
      </c>
      <c r="AB292" s="346"/>
      <c r="AC292" s="208">
        <f t="shared" ref="AC292:AD292" si="857">AC422</f>
        <v>0</v>
      </c>
      <c r="AD292" s="208">
        <f t="shared" si="857"/>
        <v>0</v>
      </c>
      <c r="AE292" s="346"/>
      <c r="AF292" s="208">
        <f t="shared" ref="AF292:AG292" si="858">AF422</f>
        <v>0</v>
      </c>
      <c r="AG292" s="208">
        <f t="shared" si="858"/>
        <v>0</v>
      </c>
      <c r="AH292" s="346"/>
      <c r="AI292" s="208">
        <f t="shared" ref="AI292:AJ292" si="859">AI422</f>
        <v>0</v>
      </c>
      <c r="AJ292" s="208">
        <f t="shared" si="859"/>
        <v>0</v>
      </c>
      <c r="AK292" s="350"/>
      <c r="AL292" s="208">
        <f t="shared" ref="AL292:AM292" si="860">AL422</f>
        <v>0</v>
      </c>
      <c r="AM292" s="208">
        <f t="shared" si="860"/>
        <v>0</v>
      </c>
      <c r="AN292" s="346"/>
      <c r="AO292" s="208">
        <f t="shared" ref="AO292:AP292" si="861">AO422</f>
        <v>0</v>
      </c>
      <c r="AP292" s="208">
        <f t="shared" si="861"/>
        <v>0</v>
      </c>
      <c r="AQ292" s="346"/>
      <c r="AR292" s="349"/>
    </row>
    <row r="293" spans="1:44" s="285" customFormat="1" ht="165" customHeight="1">
      <c r="A293" s="711" t="s">
        <v>491</v>
      </c>
      <c r="B293" s="714" t="s">
        <v>492</v>
      </c>
      <c r="C293" s="714"/>
      <c r="D293" s="559" t="s">
        <v>41</v>
      </c>
      <c r="E293" s="200">
        <f>H293+K293+N293+Q293+T293+W293+Z293+AC293+AF293+AI293+AL293+AO293</f>
        <v>820</v>
      </c>
      <c r="F293" s="200">
        <f>I293+L293+O293+R293+U293+X293+AA293+AD293+AG293+AJ293+AM293+AP293</f>
        <v>820</v>
      </c>
      <c r="G293" s="202">
        <f>F293/E293</f>
        <v>1</v>
      </c>
      <c r="H293" s="200">
        <f>H294+H295+H296+H297+H298+H299</f>
        <v>0</v>
      </c>
      <c r="I293" s="200">
        <f>I294+I295+I296+I297+I298+I299</f>
        <v>0</v>
      </c>
      <c r="J293" s="356"/>
      <c r="K293" s="200">
        <f>K294+K295+K296+K297+K298+K299</f>
        <v>0</v>
      </c>
      <c r="L293" s="200">
        <f>L294+L295+L296+L297+L298+L299</f>
        <v>0</v>
      </c>
      <c r="M293" s="356"/>
      <c r="N293" s="200">
        <f>N294+N295+N296+N297+N298+N299</f>
        <v>0</v>
      </c>
      <c r="O293" s="200">
        <f>O294+O295+O296+O297+O298+O299</f>
        <v>0</v>
      </c>
      <c r="P293" s="356"/>
      <c r="Q293" s="200">
        <f>Q294+Q295+Q296+Q297+Q298+Q299</f>
        <v>0</v>
      </c>
      <c r="R293" s="200">
        <f>R294+R295+R296+R297+R298+R299</f>
        <v>0</v>
      </c>
      <c r="S293" s="356"/>
      <c r="T293" s="200">
        <f>T294+T295+T296+T297+T298+T299</f>
        <v>0</v>
      </c>
      <c r="U293" s="200">
        <f>U294+U295+U296+U297+U298+U299</f>
        <v>0</v>
      </c>
      <c r="V293" s="356"/>
      <c r="W293" s="200">
        <f>W294+W295+W296+W297+W298+W299</f>
        <v>0</v>
      </c>
      <c r="X293" s="200">
        <f>X294+X295+X296+X297+X298+X299</f>
        <v>0</v>
      </c>
      <c r="Y293" s="356"/>
      <c r="Z293" s="200">
        <f t="shared" ref="Z293:AA293" si="862">Z294+Z295+Z296+Z297+Z298+Z299</f>
        <v>0</v>
      </c>
      <c r="AA293" s="200">
        <f t="shared" si="862"/>
        <v>0</v>
      </c>
      <c r="AB293" s="356"/>
      <c r="AC293" s="200">
        <f t="shared" ref="AC293:AD293" si="863">AC294+AC295+AC296+AC297+AC298+AC299</f>
        <v>0</v>
      </c>
      <c r="AD293" s="200">
        <f t="shared" si="863"/>
        <v>0</v>
      </c>
      <c r="AE293" s="201"/>
      <c r="AF293" s="200">
        <f t="shared" ref="AF293:AG293" si="864">AF294+AF295+AF296+AF297+AF298+AF299</f>
        <v>0</v>
      </c>
      <c r="AG293" s="200">
        <f t="shared" si="864"/>
        <v>0</v>
      </c>
      <c r="AH293" s="201" t="e">
        <f>AG293/AF293*1</f>
        <v>#DIV/0!</v>
      </c>
      <c r="AI293" s="200">
        <f t="shared" ref="AI293:AJ293" si="865">AI294+AI295+AI296+AI297+AI298+AI299</f>
        <v>820</v>
      </c>
      <c r="AJ293" s="200">
        <f t="shared" si="865"/>
        <v>820</v>
      </c>
      <c r="AK293" s="202"/>
      <c r="AL293" s="200">
        <f t="shared" ref="AL293:AM293" si="866">AL294+AL295+AL296+AL297+AL298+AL299</f>
        <v>0</v>
      </c>
      <c r="AM293" s="200">
        <f t="shared" si="866"/>
        <v>0</v>
      </c>
      <c r="AN293" s="356"/>
      <c r="AO293" s="200">
        <f>AO294+AO295+AO296+AO297+AO298+AO299</f>
        <v>0</v>
      </c>
      <c r="AP293" s="200">
        <f>AP294+AP295+AP296+AP297+AP298+AP299</f>
        <v>0</v>
      </c>
      <c r="AQ293" s="356"/>
      <c r="AR293" s="363"/>
    </row>
    <row r="294" spans="1:44" s="285" customFormat="1" ht="103.5" customHeight="1">
      <c r="A294" s="712"/>
      <c r="B294" s="696"/>
      <c r="C294" s="696"/>
      <c r="D294" s="557" t="s">
        <v>37</v>
      </c>
      <c r="E294" s="558">
        <f>H294+K294+N294+Q294+T294+W294+Z294+AC294+AF294+AI294+AL294+AO294</f>
        <v>0</v>
      </c>
      <c r="F294" s="558">
        <f>I294+L294+O294+R294+U294+X294+AA294+AD294+AG294+AJ294+AM294+AP294</f>
        <v>0</v>
      </c>
      <c r="G294" s="204"/>
      <c r="H294" s="558"/>
      <c r="I294" s="558"/>
      <c r="J294" s="204"/>
      <c r="K294" s="558"/>
      <c r="L294" s="558"/>
      <c r="M294" s="204"/>
      <c r="N294" s="558"/>
      <c r="O294" s="558"/>
      <c r="P294" s="204"/>
      <c r="Q294" s="558"/>
      <c r="R294" s="558"/>
      <c r="S294" s="204"/>
      <c r="T294" s="558"/>
      <c r="U294" s="558"/>
      <c r="V294" s="204"/>
      <c r="W294" s="558"/>
      <c r="X294" s="558"/>
      <c r="Y294" s="204"/>
      <c r="Z294" s="558"/>
      <c r="AA294" s="558"/>
      <c r="AB294" s="204"/>
      <c r="AC294" s="558"/>
      <c r="AD294" s="558"/>
      <c r="AE294" s="204"/>
      <c r="AF294" s="607"/>
      <c r="AG294" s="607"/>
      <c r="AH294" s="204"/>
      <c r="AI294" s="558"/>
      <c r="AJ294" s="558"/>
      <c r="AK294" s="318"/>
      <c r="AL294" s="558"/>
      <c r="AM294" s="558"/>
      <c r="AN294" s="204"/>
      <c r="AO294" s="558"/>
      <c r="AP294" s="558"/>
      <c r="AQ294" s="204"/>
      <c r="AR294" s="259"/>
    </row>
    <row r="295" spans="1:44" s="285" customFormat="1" ht="114.75" customHeight="1">
      <c r="A295" s="712"/>
      <c r="B295" s="696"/>
      <c r="C295" s="696"/>
      <c r="D295" s="556" t="s">
        <v>2</v>
      </c>
      <c r="E295" s="558">
        <f t="shared" ref="E295:E299" si="867">H295+K295+N295+Q295+T295+W295+Z295+AC295+AF295+AI295+AL295+AO295</f>
        <v>0</v>
      </c>
      <c r="F295" s="558">
        <f t="shared" ref="F295:F299" si="868">I295+L295+O295+R295+U295+X295+AA295+AD295+AG295+AJ295+AM295+AP295</f>
        <v>0</v>
      </c>
      <c r="G295" s="204"/>
      <c r="H295" s="558"/>
      <c r="I295" s="558"/>
      <c r="J295" s="204"/>
      <c r="K295" s="558"/>
      <c r="L295" s="558"/>
      <c r="M295" s="204"/>
      <c r="N295" s="558"/>
      <c r="O295" s="558"/>
      <c r="P295" s="204"/>
      <c r="Q295" s="558"/>
      <c r="R295" s="558"/>
      <c r="S295" s="204"/>
      <c r="T295" s="558"/>
      <c r="U295" s="558"/>
      <c r="V295" s="204"/>
      <c r="W295" s="558"/>
      <c r="X295" s="558"/>
      <c r="Y295" s="204"/>
      <c r="Z295" s="558"/>
      <c r="AA295" s="558"/>
      <c r="AB295" s="204"/>
      <c r="AC295" s="558"/>
      <c r="AD295" s="558"/>
      <c r="AE295" s="204"/>
      <c r="AF295" s="607"/>
      <c r="AG295" s="607"/>
      <c r="AH295" s="204"/>
      <c r="AI295" s="558"/>
      <c r="AJ295" s="558"/>
      <c r="AK295" s="318"/>
      <c r="AL295" s="558"/>
      <c r="AM295" s="558"/>
      <c r="AN295" s="204"/>
      <c r="AO295" s="558"/>
      <c r="AP295" s="558"/>
      <c r="AQ295" s="204"/>
      <c r="AR295" s="259"/>
    </row>
    <row r="296" spans="1:44" s="285" customFormat="1" ht="246" customHeight="1">
      <c r="A296" s="712"/>
      <c r="B296" s="696"/>
      <c r="C296" s="696"/>
      <c r="D296" s="556" t="s">
        <v>284</v>
      </c>
      <c r="E296" s="584">
        <f t="shared" si="867"/>
        <v>820</v>
      </c>
      <c r="F296" s="584">
        <f t="shared" si="868"/>
        <v>820</v>
      </c>
      <c r="G296" s="201">
        <f t="shared" ref="G296" si="869">F296/E296</f>
        <v>1</v>
      </c>
      <c r="H296" s="558"/>
      <c r="I296" s="558"/>
      <c r="J296" s="204"/>
      <c r="K296" s="558"/>
      <c r="L296" s="558"/>
      <c r="M296" s="204"/>
      <c r="N296" s="558"/>
      <c r="O296" s="558"/>
      <c r="P296" s="204"/>
      <c r="Q296" s="558"/>
      <c r="R296" s="558"/>
      <c r="S296" s="204"/>
      <c r="T296" s="558"/>
      <c r="U296" s="558"/>
      <c r="V296" s="204"/>
      <c r="W296" s="558"/>
      <c r="X296" s="558"/>
      <c r="Y296" s="204"/>
      <c r="Z296" s="558"/>
      <c r="AA296" s="558"/>
      <c r="AB296" s="204"/>
      <c r="AC296" s="558"/>
      <c r="AD296" s="558"/>
      <c r="AE296" s="201"/>
      <c r="AF296" s="607"/>
      <c r="AG296" s="607"/>
      <c r="AH296" s="201" t="e">
        <f>AG296/AF296*1</f>
        <v>#DIV/0!</v>
      </c>
      <c r="AI296" s="558">
        <v>820</v>
      </c>
      <c r="AJ296" s="558">
        <v>820</v>
      </c>
      <c r="AK296" s="201"/>
      <c r="AL296" s="558"/>
      <c r="AM296" s="558"/>
      <c r="AN296" s="204"/>
      <c r="AO296" s="558"/>
      <c r="AP296" s="558"/>
      <c r="AQ296" s="204"/>
      <c r="AR296" s="259"/>
    </row>
    <row r="297" spans="1:44" s="285" customFormat="1" ht="354" customHeight="1">
      <c r="A297" s="712"/>
      <c r="B297" s="696"/>
      <c r="C297" s="696"/>
      <c r="D297" s="556" t="s">
        <v>292</v>
      </c>
      <c r="E297" s="575">
        <f t="shared" si="867"/>
        <v>0</v>
      </c>
      <c r="F297" s="575">
        <f t="shared" si="868"/>
        <v>0</v>
      </c>
      <c r="G297" s="204"/>
      <c r="H297" s="558"/>
      <c r="I297" s="558"/>
      <c r="J297" s="204"/>
      <c r="K297" s="558"/>
      <c r="L297" s="558"/>
      <c r="M297" s="204"/>
      <c r="N297" s="558"/>
      <c r="O297" s="558"/>
      <c r="P297" s="204"/>
      <c r="Q297" s="558"/>
      <c r="R297" s="558"/>
      <c r="S297" s="204"/>
      <c r="T297" s="558"/>
      <c r="U297" s="558"/>
      <c r="V297" s="204"/>
      <c r="W297" s="558"/>
      <c r="X297" s="558"/>
      <c r="Y297" s="204"/>
      <c r="Z297" s="558"/>
      <c r="AA297" s="558"/>
      <c r="AB297" s="204"/>
      <c r="AC297" s="558"/>
      <c r="AD297" s="558"/>
      <c r="AE297" s="204"/>
      <c r="AF297" s="607"/>
      <c r="AG297" s="607"/>
      <c r="AH297" s="204"/>
      <c r="AI297" s="558"/>
      <c r="AJ297" s="558"/>
      <c r="AK297" s="318"/>
      <c r="AL297" s="558"/>
      <c r="AM297" s="558"/>
      <c r="AN297" s="204"/>
      <c r="AO297" s="558"/>
      <c r="AP297" s="558"/>
      <c r="AQ297" s="204"/>
      <c r="AR297" s="259"/>
    </row>
    <row r="298" spans="1:44" s="285" customFormat="1" ht="79.5" customHeight="1">
      <c r="A298" s="712"/>
      <c r="B298" s="696"/>
      <c r="C298" s="696"/>
      <c r="D298" s="556" t="s">
        <v>285</v>
      </c>
      <c r="E298" s="558">
        <f t="shared" si="867"/>
        <v>0</v>
      </c>
      <c r="F298" s="558">
        <f t="shared" si="868"/>
        <v>0</v>
      </c>
      <c r="G298" s="204"/>
      <c r="H298" s="558">
        <f t="shared" ref="H298:I298" si="870">H428</f>
        <v>0</v>
      </c>
      <c r="I298" s="558">
        <f t="shared" si="870"/>
        <v>0</v>
      </c>
      <c r="J298" s="204"/>
      <c r="K298" s="558">
        <f t="shared" ref="K298:L298" si="871">K428</f>
        <v>0</v>
      </c>
      <c r="L298" s="558">
        <f t="shared" si="871"/>
        <v>0</v>
      </c>
      <c r="M298" s="204"/>
      <c r="N298" s="558">
        <f t="shared" ref="N298:O298" si="872">N428</f>
        <v>0</v>
      </c>
      <c r="O298" s="558">
        <f t="shared" si="872"/>
        <v>0</v>
      </c>
      <c r="P298" s="204"/>
      <c r="Q298" s="558"/>
      <c r="R298" s="558">
        <f>R428</f>
        <v>0</v>
      </c>
      <c r="S298" s="204"/>
      <c r="T298" s="558">
        <f t="shared" ref="T298:U298" si="873">T428</f>
        <v>0</v>
      </c>
      <c r="U298" s="558">
        <f t="shared" si="873"/>
        <v>0</v>
      </c>
      <c r="V298" s="204"/>
      <c r="W298" s="558">
        <f t="shared" ref="W298:X298" si="874">W428</f>
        <v>0</v>
      </c>
      <c r="X298" s="558">
        <f t="shared" si="874"/>
        <v>0</v>
      </c>
      <c r="Y298" s="204"/>
      <c r="Z298" s="558">
        <f t="shared" ref="Z298:AA298" si="875">Z428</f>
        <v>0</v>
      </c>
      <c r="AA298" s="558">
        <f t="shared" si="875"/>
        <v>0</v>
      </c>
      <c r="AB298" s="204"/>
      <c r="AC298" s="558">
        <f t="shared" ref="AC298:AD298" si="876">AC428</f>
        <v>0</v>
      </c>
      <c r="AD298" s="558">
        <f t="shared" si="876"/>
        <v>0</v>
      </c>
      <c r="AE298" s="204"/>
      <c r="AF298" s="607">
        <f t="shared" ref="AF298:AG298" si="877">AF428</f>
        <v>0</v>
      </c>
      <c r="AG298" s="607">
        <f t="shared" si="877"/>
        <v>0</v>
      </c>
      <c r="AH298" s="204"/>
      <c r="AI298" s="558">
        <f t="shared" ref="AI298:AJ298" si="878">AI428</f>
        <v>0</v>
      </c>
      <c r="AJ298" s="558">
        <f t="shared" si="878"/>
        <v>0</v>
      </c>
      <c r="AK298" s="318"/>
      <c r="AL298" s="558">
        <f t="shared" ref="AL298:AM298" si="879">AL428</f>
        <v>0</v>
      </c>
      <c r="AM298" s="558">
        <f t="shared" si="879"/>
        <v>0</v>
      </c>
      <c r="AN298" s="204"/>
      <c r="AO298" s="558">
        <f t="shared" ref="AO298:AP298" si="880">AO428</f>
        <v>0</v>
      </c>
      <c r="AP298" s="558">
        <f t="shared" si="880"/>
        <v>0</v>
      </c>
      <c r="AQ298" s="204"/>
      <c r="AR298" s="259"/>
    </row>
    <row r="299" spans="1:44" s="285" customFormat="1" ht="102" customHeight="1" thickBot="1">
      <c r="A299" s="713"/>
      <c r="B299" s="715"/>
      <c r="C299" s="715"/>
      <c r="D299" s="560" t="s">
        <v>43</v>
      </c>
      <c r="E299" s="208">
        <f t="shared" si="867"/>
        <v>0</v>
      </c>
      <c r="F299" s="208">
        <f t="shared" si="868"/>
        <v>0</v>
      </c>
      <c r="G299" s="346"/>
      <c r="H299" s="208">
        <f t="shared" ref="H299:I299" si="881">H429</f>
        <v>0</v>
      </c>
      <c r="I299" s="208">
        <f t="shared" si="881"/>
        <v>0</v>
      </c>
      <c r="J299" s="346"/>
      <c r="K299" s="208">
        <f t="shared" ref="K299:L299" si="882">K429</f>
        <v>0</v>
      </c>
      <c r="L299" s="208">
        <f t="shared" si="882"/>
        <v>0</v>
      </c>
      <c r="M299" s="346"/>
      <c r="N299" s="208">
        <f t="shared" ref="N299:O299" si="883">N429</f>
        <v>0</v>
      </c>
      <c r="O299" s="208">
        <f t="shared" si="883"/>
        <v>0</v>
      </c>
      <c r="P299" s="346"/>
      <c r="Q299" s="208"/>
      <c r="R299" s="208">
        <f>R429</f>
        <v>0</v>
      </c>
      <c r="S299" s="346"/>
      <c r="T299" s="208">
        <f t="shared" ref="T299:U299" si="884">T429</f>
        <v>0</v>
      </c>
      <c r="U299" s="208">
        <f t="shared" si="884"/>
        <v>0</v>
      </c>
      <c r="V299" s="346"/>
      <c r="W299" s="208">
        <f t="shared" ref="W299:X299" si="885">W429</f>
        <v>0</v>
      </c>
      <c r="X299" s="208">
        <f t="shared" si="885"/>
        <v>0</v>
      </c>
      <c r="Y299" s="346"/>
      <c r="Z299" s="208">
        <f t="shared" ref="Z299:AA299" si="886">Z429</f>
        <v>0</v>
      </c>
      <c r="AA299" s="208">
        <f t="shared" si="886"/>
        <v>0</v>
      </c>
      <c r="AB299" s="346"/>
      <c r="AC299" s="208">
        <f t="shared" ref="AC299:AD299" si="887">AC429</f>
        <v>0</v>
      </c>
      <c r="AD299" s="208">
        <f t="shared" si="887"/>
        <v>0</v>
      </c>
      <c r="AE299" s="346"/>
      <c r="AF299" s="208">
        <f t="shared" ref="AF299:AG299" si="888">AF429</f>
        <v>0</v>
      </c>
      <c r="AG299" s="208">
        <f t="shared" si="888"/>
        <v>0</v>
      </c>
      <c r="AH299" s="346"/>
      <c r="AI299" s="208">
        <f t="shared" ref="AI299:AJ299" si="889">AI429</f>
        <v>0</v>
      </c>
      <c r="AJ299" s="208">
        <f t="shared" si="889"/>
        <v>0</v>
      </c>
      <c r="AK299" s="350"/>
      <c r="AL299" s="208">
        <f t="shared" ref="AL299:AM299" si="890">AL429</f>
        <v>0</v>
      </c>
      <c r="AM299" s="208">
        <f t="shared" si="890"/>
        <v>0</v>
      </c>
      <c r="AN299" s="346"/>
      <c r="AO299" s="208">
        <f t="shared" ref="AO299:AP299" si="891">AO429</f>
        <v>0</v>
      </c>
      <c r="AP299" s="208">
        <f t="shared" si="891"/>
        <v>0</v>
      </c>
      <c r="AQ299" s="346"/>
      <c r="AR299" s="349"/>
    </row>
    <row r="300" spans="1:44" s="285" customFormat="1" ht="165" customHeight="1">
      <c r="A300" s="711" t="s">
        <v>493</v>
      </c>
      <c r="B300" s="714" t="s">
        <v>496</v>
      </c>
      <c r="C300" s="714"/>
      <c r="D300" s="559" t="s">
        <v>41</v>
      </c>
      <c r="E300" s="200">
        <f>H300+K300+N300+Q300+T300+W300+Z300+AC300+AF300+AI300+AL300+AO300</f>
        <v>198</v>
      </c>
      <c r="F300" s="200">
        <f>I300+L300+O300+R300+U300+X300+AA300+AD300+AG300+AJ300+AM300+AP300</f>
        <v>198</v>
      </c>
      <c r="G300" s="202">
        <f>F300/E300</f>
        <v>1</v>
      </c>
      <c r="H300" s="200">
        <f>H301+H302+H303+H304+H305+H306</f>
        <v>0</v>
      </c>
      <c r="I300" s="200">
        <f>I301+I302+I303+I304+I305+I306</f>
        <v>0</v>
      </c>
      <c r="J300" s="356"/>
      <c r="K300" s="200">
        <f>K301+K302+K303+K304+K305+K306</f>
        <v>0</v>
      </c>
      <c r="L300" s="200">
        <f>L301+L302+L303+L304+L305+L306</f>
        <v>0</v>
      </c>
      <c r="M300" s="356"/>
      <c r="N300" s="200">
        <f>N301+N302+N303+N304+N305+N306</f>
        <v>0</v>
      </c>
      <c r="O300" s="200">
        <f>O301+O302+O303+O304+O305+O306</f>
        <v>0</v>
      </c>
      <c r="P300" s="356"/>
      <c r="Q300" s="200">
        <f>Q301+Q302+Q303+Q304+Q305+Q306</f>
        <v>0</v>
      </c>
      <c r="R300" s="200">
        <f>R301+R302+R303+R304+R305+R306</f>
        <v>0</v>
      </c>
      <c r="S300" s="356"/>
      <c r="T300" s="200">
        <f>T301+T302+T303+T304+T305+T306</f>
        <v>0</v>
      </c>
      <c r="U300" s="200">
        <f>U301+U302+U303+U304+U305+U306</f>
        <v>0</v>
      </c>
      <c r="V300" s="356"/>
      <c r="W300" s="200">
        <f>W301+W302+W303+W304+W305+W306</f>
        <v>0</v>
      </c>
      <c r="X300" s="200">
        <f>X301+X302+X303+X304+X305+X306</f>
        <v>0</v>
      </c>
      <c r="Y300" s="356"/>
      <c r="Z300" s="200">
        <f t="shared" ref="Z300:AA300" si="892">Z301+Z302+Z303+Z304+Z305+Z306</f>
        <v>0</v>
      </c>
      <c r="AA300" s="200">
        <f t="shared" si="892"/>
        <v>0</v>
      </c>
      <c r="AB300" s="356"/>
      <c r="AC300" s="200">
        <f t="shared" ref="AC300:AD300" si="893">AC301+AC302+AC303+AC304+AC305+AC306</f>
        <v>0</v>
      </c>
      <c r="AD300" s="200">
        <f t="shared" si="893"/>
        <v>0</v>
      </c>
      <c r="AE300" s="201"/>
      <c r="AF300" s="200">
        <f t="shared" ref="AF300:AG300" si="894">AF301+AF302+AF303+AF304+AF305+AF306</f>
        <v>0</v>
      </c>
      <c r="AG300" s="200">
        <f t="shared" si="894"/>
        <v>0</v>
      </c>
      <c r="AH300" s="201" t="e">
        <f>AG300/AF300*1</f>
        <v>#DIV/0!</v>
      </c>
      <c r="AI300" s="200">
        <f t="shared" ref="AI300:AJ300" si="895">AI301+AI302+AI303+AI304+AI305+AI306</f>
        <v>198</v>
      </c>
      <c r="AJ300" s="200">
        <f t="shared" si="895"/>
        <v>198</v>
      </c>
      <c r="AK300" s="202"/>
      <c r="AL300" s="200">
        <f t="shared" ref="AL300:AM300" si="896">AL301+AL302+AL303+AL304+AL305+AL306</f>
        <v>0</v>
      </c>
      <c r="AM300" s="200">
        <f t="shared" si="896"/>
        <v>0</v>
      </c>
      <c r="AN300" s="356"/>
      <c r="AO300" s="200">
        <f>AO301+AO302+AO303+AO304+AO305+AO306</f>
        <v>0</v>
      </c>
      <c r="AP300" s="200">
        <f>AP301+AP302+AP303+AP304+AP305+AP306</f>
        <v>0</v>
      </c>
      <c r="AQ300" s="356"/>
      <c r="AR300" s="363"/>
    </row>
    <row r="301" spans="1:44" s="285" customFormat="1" ht="103.5" customHeight="1">
      <c r="A301" s="712"/>
      <c r="B301" s="696"/>
      <c r="C301" s="696"/>
      <c r="D301" s="557" t="s">
        <v>37</v>
      </c>
      <c r="E301" s="558">
        <f>H301+K301+N301+Q301+T301+W301+Z301+AC301+AF301+AI301+AL301+AO301</f>
        <v>0</v>
      </c>
      <c r="F301" s="558">
        <f>I301+L301+O301+R301+U301+X301+AA301+AD301+AG301+AJ301+AM301+AP301</f>
        <v>0</v>
      </c>
      <c r="G301" s="204"/>
      <c r="H301" s="558"/>
      <c r="I301" s="558"/>
      <c r="J301" s="204"/>
      <c r="K301" s="558"/>
      <c r="L301" s="558"/>
      <c r="M301" s="204"/>
      <c r="N301" s="558"/>
      <c r="O301" s="558"/>
      <c r="P301" s="204"/>
      <c r="Q301" s="558"/>
      <c r="R301" s="558"/>
      <c r="S301" s="204"/>
      <c r="T301" s="558"/>
      <c r="U301" s="558"/>
      <c r="V301" s="204"/>
      <c r="W301" s="558"/>
      <c r="X301" s="558"/>
      <c r="Y301" s="204"/>
      <c r="Z301" s="558"/>
      <c r="AA301" s="558"/>
      <c r="AB301" s="204"/>
      <c r="AC301" s="558"/>
      <c r="AD301" s="558"/>
      <c r="AE301" s="204"/>
      <c r="AF301" s="607"/>
      <c r="AG301" s="607"/>
      <c r="AH301" s="204"/>
      <c r="AI301" s="558"/>
      <c r="AJ301" s="558"/>
      <c r="AK301" s="318"/>
      <c r="AL301" s="558"/>
      <c r="AM301" s="558"/>
      <c r="AN301" s="204"/>
      <c r="AO301" s="558"/>
      <c r="AP301" s="558"/>
      <c r="AQ301" s="204"/>
      <c r="AR301" s="259"/>
    </row>
    <row r="302" spans="1:44" s="285" customFormat="1" ht="114.75" customHeight="1">
      <c r="A302" s="712"/>
      <c r="B302" s="696"/>
      <c r="C302" s="696"/>
      <c r="D302" s="556" t="s">
        <v>2</v>
      </c>
      <c r="E302" s="558">
        <f t="shared" ref="E302:E306" si="897">H302+K302+N302+Q302+T302+W302+Z302+AC302+AF302+AI302+AL302+AO302</f>
        <v>0</v>
      </c>
      <c r="F302" s="558">
        <f t="shared" ref="F302:F306" si="898">I302+L302+O302+R302+U302+X302+AA302+AD302+AG302+AJ302+AM302+AP302</f>
        <v>0</v>
      </c>
      <c r="G302" s="204"/>
      <c r="H302" s="558"/>
      <c r="I302" s="558"/>
      <c r="J302" s="204"/>
      <c r="K302" s="558"/>
      <c r="L302" s="558"/>
      <c r="M302" s="204"/>
      <c r="N302" s="558"/>
      <c r="O302" s="558"/>
      <c r="P302" s="204"/>
      <c r="Q302" s="558"/>
      <c r="R302" s="558"/>
      <c r="S302" s="204"/>
      <c r="T302" s="558"/>
      <c r="U302" s="558"/>
      <c r="V302" s="204"/>
      <c r="W302" s="558"/>
      <c r="X302" s="558"/>
      <c r="Y302" s="204"/>
      <c r="Z302" s="558"/>
      <c r="AA302" s="558"/>
      <c r="AB302" s="204"/>
      <c r="AC302" s="558"/>
      <c r="AD302" s="558"/>
      <c r="AE302" s="204"/>
      <c r="AF302" s="607"/>
      <c r="AG302" s="607"/>
      <c r="AH302" s="204"/>
      <c r="AI302" s="558"/>
      <c r="AJ302" s="558"/>
      <c r="AK302" s="318"/>
      <c r="AL302" s="558"/>
      <c r="AM302" s="558"/>
      <c r="AN302" s="204"/>
      <c r="AO302" s="558"/>
      <c r="AP302" s="558"/>
      <c r="AQ302" s="204"/>
      <c r="AR302" s="259"/>
    </row>
    <row r="303" spans="1:44" s="285" customFormat="1" ht="246" customHeight="1">
      <c r="A303" s="712"/>
      <c r="B303" s="696"/>
      <c r="C303" s="696"/>
      <c r="D303" s="556" t="s">
        <v>284</v>
      </c>
      <c r="E303" s="584">
        <f t="shared" si="897"/>
        <v>198</v>
      </c>
      <c r="F303" s="584">
        <f t="shared" si="898"/>
        <v>198</v>
      </c>
      <c r="G303" s="201">
        <f t="shared" ref="G303" si="899">F303/E303</f>
        <v>1</v>
      </c>
      <c r="H303" s="558"/>
      <c r="I303" s="558"/>
      <c r="J303" s="204"/>
      <c r="K303" s="558"/>
      <c r="L303" s="558"/>
      <c r="M303" s="204"/>
      <c r="N303" s="558"/>
      <c r="O303" s="558"/>
      <c r="P303" s="204"/>
      <c r="Q303" s="558"/>
      <c r="R303" s="558"/>
      <c r="S303" s="204"/>
      <c r="T303" s="558"/>
      <c r="U303" s="558"/>
      <c r="V303" s="204"/>
      <c r="W303" s="558"/>
      <c r="X303" s="558"/>
      <c r="Y303" s="204"/>
      <c r="Z303" s="558"/>
      <c r="AA303" s="558"/>
      <c r="AB303" s="204"/>
      <c r="AC303" s="558"/>
      <c r="AD303" s="558"/>
      <c r="AE303" s="201"/>
      <c r="AF303" s="607"/>
      <c r="AG303" s="607"/>
      <c r="AH303" s="201" t="e">
        <f>AG303/AF303*1</f>
        <v>#DIV/0!</v>
      </c>
      <c r="AI303" s="558">
        <v>198</v>
      </c>
      <c r="AJ303" s="558">
        <v>198</v>
      </c>
      <c r="AK303" s="201"/>
      <c r="AL303" s="558"/>
      <c r="AM303" s="558"/>
      <c r="AN303" s="204"/>
      <c r="AO303" s="558"/>
      <c r="AP303" s="558"/>
      <c r="AQ303" s="204"/>
      <c r="AR303" s="259"/>
    </row>
    <row r="304" spans="1:44" s="285" customFormat="1" ht="354" customHeight="1">
      <c r="A304" s="712"/>
      <c r="B304" s="696"/>
      <c r="C304" s="696"/>
      <c r="D304" s="556" t="s">
        <v>292</v>
      </c>
      <c r="E304" s="575">
        <f t="shared" si="897"/>
        <v>0</v>
      </c>
      <c r="F304" s="575">
        <f t="shared" si="898"/>
        <v>0</v>
      </c>
      <c r="G304" s="204"/>
      <c r="H304" s="558"/>
      <c r="I304" s="558"/>
      <c r="J304" s="204"/>
      <c r="K304" s="558"/>
      <c r="L304" s="558"/>
      <c r="M304" s="204"/>
      <c r="N304" s="558"/>
      <c r="O304" s="558"/>
      <c r="P304" s="204"/>
      <c r="Q304" s="558"/>
      <c r="R304" s="558"/>
      <c r="S304" s="204"/>
      <c r="T304" s="558"/>
      <c r="U304" s="558"/>
      <c r="V304" s="204"/>
      <c r="W304" s="558"/>
      <c r="X304" s="558"/>
      <c r="Y304" s="204"/>
      <c r="Z304" s="558"/>
      <c r="AA304" s="558"/>
      <c r="AB304" s="204"/>
      <c r="AC304" s="558"/>
      <c r="AD304" s="558"/>
      <c r="AE304" s="204"/>
      <c r="AF304" s="607"/>
      <c r="AG304" s="607"/>
      <c r="AH304" s="204"/>
      <c r="AI304" s="558"/>
      <c r="AJ304" s="558"/>
      <c r="AK304" s="318"/>
      <c r="AL304" s="558"/>
      <c r="AM304" s="558"/>
      <c r="AN304" s="204"/>
      <c r="AO304" s="558"/>
      <c r="AP304" s="558"/>
      <c r="AQ304" s="204"/>
      <c r="AR304" s="259"/>
    </row>
    <row r="305" spans="1:44" s="285" customFormat="1" ht="79.5" customHeight="1">
      <c r="A305" s="712"/>
      <c r="B305" s="696"/>
      <c r="C305" s="696"/>
      <c r="D305" s="556" t="s">
        <v>285</v>
      </c>
      <c r="E305" s="558">
        <f t="shared" si="897"/>
        <v>0</v>
      </c>
      <c r="F305" s="558">
        <f t="shared" si="898"/>
        <v>0</v>
      </c>
      <c r="G305" s="204"/>
      <c r="H305" s="558">
        <f t="shared" ref="H305:I305" si="900">H435</f>
        <v>0</v>
      </c>
      <c r="I305" s="558">
        <f t="shared" si="900"/>
        <v>0</v>
      </c>
      <c r="J305" s="204"/>
      <c r="K305" s="558">
        <f t="shared" ref="K305:L305" si="901">K435</f>
        <v>0</v>
      </c>
      <c r="L305" s="558">
        <f t="shared" si="901"/>
        <v>0</v>
      </c>
      <c r="M305" s="204"/>
      <c r="N305" s="558">
        <f t="shared" ref="N305:O305" si="902">N435</f>
        <v>0</v>
      </c>
      <c r="O305" s="558">
        <f t="shared" si="902"/>
        <v>0</v>
      </c>
      <c r="P305" s="204"/>
      <c r="Q305" s="558"/>
      <c r="R305" s="558">
        <f>R435</f>
        <v>0</v>
      </c>
      <c r="S305" s="204"/>
      <c r="T305" s="558">
        <f t="shared" ref="T305:U305" si="903">T435</f>
        <v>0</v>
      </c>
      <c r="U305" s="558">
        <f t="shared" si="903"/>
        <v>0</v>
      </c>
      <c r="V305" s="204"/>
      <c r="W305" s="558">
        <f t="shared" ref="W305:X305" si="904">W435</f>
        <v>0</v>
      </c>
      <c r="X305" s="558">
        <f t="shared" si="904"/>
        <v>0</v>
      </c>
      <c r="Y305" s="204"/>
      <c r="Z305" s="558">
        <f t="shared" ref="Z305:AA305" si="905">Z435</f>
        <v>0</v>
      </c>
      <c r="AA305" s="558">
        <f t="shared" si="905"/>
        <v>0</v>
      </c>
      <c r="AB305" s="204"/>
      <c r="AC305" s="558">
        <f t="shared" ref="AC305:AD305" si="906">AC435</f>
        <v>0</v>
      </c>
      <c r="AD305" s="558">
        <f t="shared" si="906"/>
        <v>0</v>
      </c>
      <c r="AE305" s="204"/>
      <c r="AF305" s="607">
        <f t="shared" ref="AF305:AG305" si="907">AF435</f>
        <v>0</v>
      </c>
      <c r="AG305" s="607">
        <f t="shared" si="907"/>
        <v>0</v>
      </c>
      <c r="AH305" s="204"/>
      <c r="AI305" s="558">
        <f t="shared" ref="AI305:AJ305" si="908">AI435</f>
        <v>0</v>
      </c>
      <c r="AJ305" s="558">
        <f t="shared" si="908"/>
        <v>0</v>
      </c>
      <c r="AK305" s="318"/>
      <c r="AL305" s="558">
        <f t="shared" ref="AL305:AM305" si="909">AL435</f>
        <v>0</v>
      </c>
      <c r="AM305" s="558">
        <f t="shared" si="909"/>
        <v>0</v>
      </c>
      <c r="AN305" s="204"/>
      <c r="AO305" s="558">
        <f t="shared" ref="AO305:AP305" si="910">AO435</f>
        <v>0</v>
      </c>
      <c r="AP305" s="558">
        <f t="shared" si="910"/>
        <v>0</v>
      </c>
      <c r="AQ305" s="204"/>
      <c r="AR305" s="259"/>
    </row>
    <row r="306" spans="1:44" s="285" customFormat="1" ht="102" customHeight="1" thickBot="1">
      <c r="A306" s="713"/>
      <c r="B306" s="715"/>
      <c r="C306" s="715"/>
      <c r="D306" s="560" t="s">
        <v>43</v>
      </c>
      <c r="E306" s="208">
        <f t="shared" si="897"/>
        <v>0</v>
      </c>
      <c r="F306" s="208">
        <f t="shared" si="898"/>
        <v>0</v>
      </c>
      <c r="G306" s="346"/>
      <c r="H306" s="208">
        <f t="shared" ref="H306:I306" si="911">H436</f>
        <v>0</v>
      </c>
      <c r="I306" s="208">
        <f t="shared" si="911"/>
        <v>0</v>
      </c>
      <c r="J306" s="346"/>
      <c r="K306" s="208">
        <f t="shared" ref="K306:L306" si="912">K436</f>
        <v>0</v>
      </c>
      <c r="L306" s="208">
        <f t="shared" si="912"/>
        <v>0</v>
      </c>
      <c r="M306" s="346"/>
      <c r="N306" s="208">
        <f t="shared" ref="N306:O306" si="913">N436</f>
        <v>0</v>
      </c>
      <c r="O306" s="208">
        <f t="shared" si="913"/>
        <v>0</v>
      </c>
      <c r="P306" s="346"/>
      <c r="Q306" s="208"/>
      <c r="R306" s="208">
        <f>R436</f>
        <v>0</v>
      </c>
      <c r="S306" s="346"/>
      <c r="T306" s="208">
        <f t="shared" ref="T306:U306" si="914">T436</f>
        <v>0</v>
      </c>
      <c r="U306" s="208">
        <f t="shared" si="914"/>
        <v>0</v>
      </c>
      <c r="V306" s="346"/>
      <c r="W306" s="208">
        <f t="shared" ref="W306:X306" si="915">W436</f>
        <v>0</v>
      </c>
      <c r="X306" s="208">
        <f t="shared" si="915"/>
        <v>0</v>
      </c>
      <c r="Y306" s="346"/>
      <c r="Z306" s="208">
        <f t="shared" ref="Z306:AA306" si="916">Z436</f>
        <v>0</v>
      </c>
      <c r="AA306" s="208">
        <f t="shared" si="916"/>
        <v>0</v>
      </c>
      <c r="AB306" s="346"/>
      <c r="AC306" s="208">
        <f t="shared" ref="AC306:AD306" si="917">AC436</f>
        <v>0</v>
      </c>
      <c r="AD306" s="208">
        <f t="shared" si="917"/>
        <v>0</v>
      </c>
      <c r="AE306" s="346"/>
      <c r="AF306" s="208">
        <f t="shared" ref="AF306:AG306" si="918">AF436</f>
        <v>0</v>
      </c>
      <c r="AG306" s="208">
        <f t="shared" si="918"/>
        <v>0</v>
      </c>
      <c r="AH306" s="346"/>
      <c r="AI306" s="208">
        <f t="shared" ref="AI306:AJ306" si="919">AI436</f>
        <v>0</v>
      </c>
      <c r="AJ306" s="208">
        <f t="shared" si="919"/>
        <v>0</v>
      </c>
      <c r="AK306" s="350"/>
      <c r="AL306" s="208">
        <f t="shared" ref="AL306:AM306" si="920">AL436</f>
        <v>0</v>
      </c>
      <c r="AM306" s="208">
        <f t="shared" si="920"/>
        <v>0</v>
      </c>
      <c r="AN306" s="346"/>
      <c r="AO306" s="208">
        <f t="shared" ref="AO306:AP306" si="921">AO436</f>
        <v>0</v>
      </c>
      <c r="AP306" s="208">
        <f t="shared" si="921"/>
        <v>0</v>
      </c>
      <c r="AQ306" s="346"/>
      <c r="AR306" s="349"/>
    </row>
    <row r="307" spans="1:44" s="285" customFormat="1" ht="165" customHeight="1">
      <c r="A307" s="711" t="s">
        <v>494</v>
      </c>
      <c r="B307" s="714" t="s">
        <v>495</v>
      </c>
      <c r="C307" s="714"/>
      <c r="D307" s="559" t="s">
        <v>41</v>
      </c>
      <c r="E307" s="200">
        <f>H307+K307+N307+Q307+T307+W307+Z307+AC307+AF307+AI307+AL307+AO307</f>
        <v>160</v>
      </c>
      <c r="F307" s="200">
        <f>I307+L307+O307+R307+U307+X307+AA307+AD307+AG307+AJ307+AM307+AP307</f>
        <v>160</v>
      </c>
      <c r="G307" s="202">
        <f>F307/E307</f>
        <v>1</v>
      </c>
      <c r="H307" s="200">
        <f>H308+H309+H310+H311+H312+H313</f>
        <v>0</v>
      </c>
      <c r="I307" s="200">
        <f>I308+I309+I310+I311+I312+I313</f>
        <v>0</v>
      </c>
      <c r="J307" s="356"/>
      <c r="K307" s="200">
        <f>K308+K309+K310+K311+K312+K313</f>
        <v>0</v>
      </c>
      <c r="L307" s="200">
        <f>L308+L309+L310+L311+L312+L313</f>
        <v>0</v>
      </c>
      <c r="M307" s="356"/>
      <c r="N307" s="200">
        <f>N308+N309+N310+N311+N312+N313</f>
        <v>0</v>
      </c>
      <c r="O307" s="200">
        <f>O308+O309+O310+O311+O312+O313</f>
        <v>0</v>
      </c>
      <c r="P307" s="356"/>
      <c r="Q307" s="200">
        <f>Q308+Q309+Q310+Q311+Q312+Q313</f>
        <v>0</v>
      </c>
      <c r="R307" s="200">
        <f>R308+R309+R310+R311+R312+R313</f>
        <v>0</v>
      </c>
      <c r="S307" s="356"/>
      <c r="T307" s="200">
        <f>T308+T309+T310+T311+T312+T313</f>
        <v>0</v>
      </c>
      <c r="U307" s="200">
        <f>U308+U309+U310+U311+U312+U313</f>
        <v>0</v>
      </c>
      <c r="V307" s="356"/>
      <c r="W307" s="200">
        <f>W308+W309+W310+W311+W312+W313</f>
        <v>0</v>
      </c>
      <c r="X307" s="200">
        <f>X308+X309+X310+X311+X312+X313</f>
        <v>0</v>
      </c>
      <c r="Y307" s="356"/>
      <c r="Z307" s="200">
        <f t="shared" ref="Z307:AA307" si="922">Z308+Z309+Z310+Z311+Z312+Z313</f>
        <v>0</v>
      </c>
      <c r="AA307" s="200">
        <f t="shared" si="922"/>
        <v>0</v>
      </c>
      <c r="AB307" s="356"/>
      <c r="AC307" s="200">
        <f t="shared" ref="AC307:AD307" si="923">AC308+AC309+AC310+AC311+AC312+AC313</f>
        <v>160</v>
      </c>
      <c r="AD307" s="200">
        <f t="shared" si="923"/>
        <v>160</v>
      </c>
      <c r="AE307" s="201">
        <f>AD307/AC307*1</f>
        <v>1</v>
      </c>
      <c r="AF307" s="200">
        <f t="shared" ref="AF307:AG307" si="924">AF308+AF309+AF310+AF311+AF312+AF313</f>
        <v>0</v>
      </c>
      <c r="AG307" s="200">
        <f t="shared" si="924"/>
        <v>0</v>
      </c>
      <c r="AH307" s="356"/>
      <c r="AI307" s="200">
        <f t="shared" ref="AI307:AJ307" si="925">AI308+AI309+AI310+AI311+AI312+AI313</f>
        <v>0</v>
      </c>
      <c r="AJ307" s="200">
        <f t="shared" si="925"/>
        <v>0</v>
      </c>
      <c r="AK307" s="202"/>
      <c r="AL307" s="200">
        <f t="shared" ref="AL307:AM307" si="926">AL308+AL309+AL310+AL311+AL312+AL313</f>
        <v>0</v>
      </c>
      <c r="AM307" s="200">
        <f t="shared" si="926"/>
        <v>0</v>
      </c>
      <c r="AN307" s="356"/>
      <c r="AO307" s="200">
        <f>AO308+AO309+AO310+AO311+AO312+AO313</f>
        <v>0</v>
      </c>
      <c r="AP307" s="200">
        <f>AP308+AP309+AP310+AP311+AP312+AP313</f>
        <v>0</v>
      </c>
      <c r="AQ307" s="356"/>
      <c r="AR307" s="567" t="s">
        <v>532</v>
      </c>
    </row>
    <row r="308" spans="1:44" s="285" customFormat="1" ht="103.5" customHeight="1">
      <c r="A308" s="712"/>
      <c r="B308" s="696"/>
      <c r="C308" s="696"/>
      <c r="D308" s="557" t="s">
        <v>37</v>
      </c>
      <c r="E308" s="558">
        <f>H308+K308+N308+Q308+T308+W308+Z308+AC308+AF308+AI308+AL308+AO308</f>
        <v>0</v>
      </c>
      <c r="F308" s="558">
        <f>I308+L308+O308+R308+U308+X308+AA308+AD308+AG308+AJ308+AM308+AP308</f>
        <v>0</v>
      </c>
      <c r="G308" s="204"/>
      <c r="H308" s="558"/>
      <c r="I308" s="558"/>
      <c r="J308" s="204"/>
      <c r="K308" s="558"/>
      <c r="L308" s="558"/>
      <c r="M308" s="204"/>
      <c r="N308" s="558"/>
      <c r="O308" s="558"/>
      <c r="P308" s="204"/>
      <c r="Q308" s="558"/>
      <c r="R308" s="558"/>
      <c r="S308" s="204"/>
      <c r="T308" s="558"/>
      <c r="U308" s="558"/>
      <c r="V308" s="204"/>
      <c r="W308" s="558"/>
      <c r="X308" s="558"/>
      <c r="Y308" s="204"/>
      <c r="Z308" s="558"/>
      <c r="AA308" s="558"/>
      <c r="AB308" s="204"/>
      <c r="AC308" s="558"/>
      <c r="AD308" s="558"/>
      <c r="AE308" s="204"/>
      <c r="AF308" s="607"/>
      <c r="AG308" s="607"/>
      <c r="AH308" s="204"/>
      <c r="AI308" s="558"/>
      <c r="AJ308" s="558"/>
      <c r="AK308" s="318"/>
      <c r="AL308" s="558"/>
      <c r="AM308" s="558"/>
      <c r="AN308" s="204"/>
      <c r="AO308" s="558"/>
      <c r="AP308" s="558"/>
      <c r="AQ308" s="204"/>
      <c r="AR308" s="358"/>
    </row>
    <row r="309" spans="1:44" s="285" customFormat="1" ht="114.75" customHeight="1">
      <c r="A309" s="712"/>
      <c r="B309" s="696"/>
      <c r="C309" s="696"/>
      <c r="D309" s="556" t="s">
        <v>2</v>
      </c>
      <c r="E309" s="558">
        <f t="shared" ref="E309:E313" si="927">H309+K309+N309+Q309+T309+W309+Z309+AC309+AF309+AI309+AL309+AO309</f>
        <v>0</v>
      </c>
      <c r="F309" s="558">
        <f t="shared" ref="F309:F313" si="928">I309+L309+O309+R309+U309+X309+AA309+AD309+AG309+AJ309+AM309+AP309</f>
        <v>0</v>
      </c>
      <c r="G309" s="204"/>
      <c r="H309" s="558"/>
      <c r="I309" s="558"/>
      <c r="J309" s="204"/>
      <c r="K309" s="558"/>
      <c r="L309" s="558"/>
      <c r="M309" s="204"/>
      <c r="N309" s="558"/>
      <c r="O309" s="558"/>
      <c r="P309" s="204"/>
      <c r="Q309" s="558"/>
      <c r="R309" s="558"/>
      <c r="S309" s="204"/>
      <c r="T309" s="558"/>
      <c r="U309" s="558"/>
      <c r="V309" s="204"/>
      <c r="W309" s="558"/>
      <c r="X309" s="558"/>
      <c r="Y309" s="204"/>
      <c r="Z309" s="558"/>
      <c r="AA309" s="558"/>
      <c r="AB309" s="204"/>
      <c r="AC309" s="558"/>
      <c r="AD309" s="558"/>
      <c r="AE309" s="204"/>
      <c r="AF309" s="607"/>
      <c r="AG309" s="607"/>
      <c r="AH309" s="204"/>
      <c r="AI309" s="558"/>
      <c r="AJ309" s="558"/>
      <c r="AK309" s="318"/>
      <c r="AL309" s="558"/>
      <c r="AM309" s="558"/>
      <c r="AN309" s="204"/>
      <c r="AO309" s="558"/>
      <c r="AP309" s="558"/>
      <c r="AQ309" s="204"/>
      <c r="AR309" s="358"/>
    </row>
    <row r="310" spans="1:44" s="285" customFormat="1" ht="303" customHeight="1">
      <c r="A310" s="712"/>
      <c r="B310" s="696"/>
      <c r="C310" s="696"/>
      <c r="D310" s="556" t="s">
        <v>284</v>
      </c>
      <c r="E310" s="584">
        <f t="shared" si="927"/>
        <v>160</v>
      </c>
      <c r="F310" s="584">
        <f t="shared" si="928"/>
        <v>160</v>
      </c>
      <c r="G310" s="201">
        <f t="shared" ref="G310" si="929">F310/E310</f>
        <v>1</v>
      </c>
      <c r="H310" s="558"/>
      <c r="I310" s="558"/>
      <c r="J310" s="204"/>
      <c r="K310" s="558"/>
      <c r="L310" s="558"/>
      <c r="M310" s="204"/>
      <c r="N310" s="558"/>
      <c r="O310" s="558"/>
      <c r="P310" s="204"/>
      <c r="Q310" s="558"/>
      <c r="R310" s="558"/>
      <c r="S310" s="204"/>
      <c r="T310" s="558"/>
      <c r="U310" s="558"/>
      <c r="V310" s="204"/>
      <c r="W310" s="558"/>
      <c r="X310" s="558"/>
      <c r="Y310" s="204"/>
      <c r="Z310" s="558"/>
      <c r="AA310" s="558"/>
      <c r="AB310" s="204"/>
      <c r="AC310" s="558">
        <v>160</v>
      </c>
      <c r="AD310" s="558">
        <v>160</v>
      </c>
      <c r="AE310" s="201">
        <f>AD310/AC310*1</f>
        <v>1</v>
      </c>
      <c r="AF310" s="607"/>
      <c r="AG310" s="607"/>
      <c r="AH310" s="204"/>
      <c r="AI310" s="558"/>
      <c r="AJ310" s="558"/>
      <c r="AK310" s="201"/>
      <c r="AL310" s="558"/>
      <c r="AM310" s="558"/>
      <c r="AN310" s="204"/>
      <c r="AO310" s="558"/>
      <c r="AP310" s="558"/>
      <c r="AQ310" s="204"/>
      <c r="AR310" s="358" t="s">
        <v>552</v>
      </c>
    </row>
    <row r="311" spans="1:44" s="285" customFormat="1" ht="354" customHeight="1">
      <c r="A311" s="712"/>
      <c r="B311" s="696"/>
      <c r="C311" s="696"/>
      <c r="D311" s="556" t="s">
        <v>292</v>
      </c>
      <c r="E311" s="575">
        <f t="shared" si="927"/>
        <v>0</v>
      </c>
      <c r="F311" s="575">
        <f t="shared" si="928"/>
        <v>0</v>
      </c>
      <c r="G311" s="204"/>
      <c r="H311" s="558"/>
      <c r="I311" s="558"/>
      <c r="J311" s="204"/>
      <c r="K311" s="558"/>
      <c r="L311" s="558"/>
      <c r="M311" s="204"/>
      <c r="N311" s="558"/>
      <c r="O311" s="558"/>
      <c r="P311" s="204"/>
      <c r="Q311" s="558"/>
      <c r="R311" s="558"/>
      <c r="S311" s="204"/>
      <c r="T311" s="558"/>
      <c r="U311" s="558"/>
      <c r="V311" s="204"/>
      <c r="W311" s="558"/>
      <c r="X311" s="558"/>
      <c r="Y311" s="204"/>
      <c r="Z311" s="558"/>
      <c r="AA311" s="558"/>
      <c r="AB311" s="204"/>
      <c r="AC311" s="558"/>
      <c r="AD311" s="558"/>
      <c r="AE311" s="204"/>
      <c r="AF311" s="607"/>
      <c r="AG311" s="607"/>
      <c r="AH311" s="204"/>
      <c r="AI311" s="558"/>
      <c r="AJ311" s="558"/>
      <c r="AK311" s="318"/>
      <c r="AL311" s="558"/>
      <c r="AM311" s="558"/>
      <c r="AN311" s="204"/>
      <c r="AO311" s="558"/>
      <c r="AP311" s="558"/>
      <c r="AQ311" s="204"/>
      <c r="AR311" s="358"/>
    </row>
    <row r="312" spans="1:44" s="285" customFormat="1" ht="79.5" customHeight="1">
      <c r="A312" s="712"/>
      <c r="B312" s="696"/>
      <c r="C312" s="696"/>
      <c r="D312" s="556" t="s">
        <v>285</v>
      </c>
      <c r="E312" s="558">
        <f t="shared" si="927"/>
        <v>0</v>
      </c>
      <c r="F312" s="558">
        <f t="shared" si="928"/>
        <v>0</v>
      </c>
      <c r="G312" s="204"/>
      <c r="H312" s="558">
        <f t="shared" ref="H312:I312" si="930">H442</f>
        <v>0</v>
      </c>
      <c r="I312" s="558">
        <f t="shared" si="930"/>
        <v>0</v>
      </c>
      <c r="J312" s="204"/>
      <c r="K312" s="558">
        <f t="shared" ref="K312:L312" si="931">K442</f>
        <v>0</v>
      </c>
      <c r="L312" s="558">
        <f t="shared" si="931"/>
        <v>0</v>
      </c>
      <c r="M312" s="204"/>
      <c r="N312" s="558">
        <f t="shared" ref="N312:O312" si="932">N442</f>
        <v>0</v>
      </c>
      <c r="O312" s="558">
        <f t="shared" si="932"/>
        <v>0</v>
      </c>
      <c r="P312" s="204"/>
      <c r="Q312" s="558"/>
      <c r="R312" s="558">
        <f>R442</f>
        <v>0</v>
      </c>
      <c r="S312" s="204"/>
      <c r="T312" s="558">
        <f t="shared" ref="T312:U312" si="933">T442</f>
        <v>0</v>
      </c>
      <c r="U312" s="558">
        <f t="shared" si="933"/>
        <v>0</v>
      </c>
      <c r="V312" s="204"/>
      <c r="W312" s="558">
        <f t="shared" ref="W312:X312" si="934">W442</f>
        <v>0</v>
      </c>
      <c r="X312" s="558">
        <f t="shared" si="934"/>
        <v>0</v>
      </c>
      <c r="Y312" s="204"/>
      <c r="Z312" s="558">
        <f t="shared" ref="Z312:AA312" si="935">Z442</f>
        <v>0</v>
      </c>
      <c r="AA312" s="558">
        <f t="shared" si="935"/>
        <v>0</v>
      </c>
      <c r="AB312" s="204"/>
      <c r="AC312" s="558">
        <f t="shared" ref="AC312:AD312" si="936">AC442</f>
        <v>0</v>
      </c>
      <c r="AD312" s="558">
        <f t="shared" si="936"/>
        <v>0</v>
      </c>
      <c r="AE312" s="204"/>
      <c r="AF312" s="607">
        <f t="shared" ref="AF312:AG312" si="937">AF442</f>
        <v>0</v>
      </c>
      <c r="AG312" s="607">
        <f t="shared" si="937"/>
        <v>0</v>
      </c>
      <c r="AH312" s="204"/>
      <c r="AI312" s="558">
        <f t="shared" ref="AI312:AJ312" si="938">AI442</f>
        <v>0</v>
      </c>
      <c r="AJ312" s="558">
        <f t="shared" si="938"/>
        <v>0</v>
      </c>
      <c r="AK312" s="318"/>
      <c r="AL312" s="558">
        <f t="shared" ref="AL312:AM312" si="939">AL442</f>
        <v>0</v>
      </c>
      <c r="AM312" s="558">
        <f t="shared" si="939"/>
        <v>0</v>
      </c>
      <c r="AN312" s="204"/>
      <c r="AO312" s="558">
        <f t="shared" ref="AO312:AP312" si="940">AO442</f>
        <v>0</v>
      </c>
      <c r="AP312" s="558">
        <f t="shared" si="940"/>
        <v>0</v>
      </c>
      <c r="AQ312" s="204"/>
      <c r="AR312" s="358"/>
    </row>
    <row r="313" spans="1:44" s="285" customFormat="1" ht="102" customHeight="1" thickBot="1">
      <c r="A313" s="713"/>
      <c r="B313" s="715"/>
      <c r="C313" s="715"/>
      <c r="D313" s="560" t="s">
        <v>43</v>
      </c>
      <c r="E313" s="208">
        <f t="shared" si="927"/>
        <v>0</v>
      </c>
      <c r="F313" s="208">
        <f t="shared" si="928"/>
        <v>0</v>
      </c>
      <c r="G313" s="346"/>
      <c r="H313" s="208">
        <f t="shared" ref="H313:I313" si="941">H443</f>
        <v>0</v>
      </c>
      <c r="I313" s="208">
        <f t="shared" si="941"/>
        <v>0</v>
      </c>
      <c r="J313" s="346"/>
      <c r="K313" s="208">
        <f t="shared" ref="K313:L313" si="942">K443</f>
        <v>0</v>
      </c>
      <c r="L313" s="208">
        <f t="shared" si="942"/>
        <v>0</v>
      </c>
      <c r="M313" s="346"/>
      <c r="N313" s="208">
        <f t="shared" ref="N313:O313" si="943">N443</f>
        <v>0</v>
      </c>
      <c r="O313" s="208">
        <f t="shared" si="943"/>
        <v>0</v>
      </c>
      <c r="P313" s="346"/>
      <c r="Q313" s="208"/>
      <c r="R313" s="208">
        <f>R443</f>
        <v>0</v>
      </c>
      <c r="S313" s="346"/>
      <c r="T313" s="208">
        <f t="shared" ref="T313:U313" si="944">T443</f>
        <v>0</v>
      </c>
      <c r="U313" s="208">
        <f t="shared" si="944"/>
        <v>0</v>
      </c>
      <c r="V313" s="346"/>
      <c r="W313" s="208">
        <f t="shared" ref="W313:X313" si="945">W443</f>
        <v>0</v>
      </c>
      <c r="X313" s="208">
        <f t="shared" si="945"/>
        <v>0</v>
      </c>
      <c r="Y313" s="346"/>
      <c r="Z313" s="208">
        <f t="shared" ref="Z313:AA313" si="946">Z443</f>
        <v>0</v>
      </c>
      <c r="AA313" s="208">
        <f t="shared" si="946"/>
        <v>0</v>
      </c>
      <c r="AB313" s="346"/>
      <c r="AC313" s="208">
        <f t="shared" ref="AC313:AD313" si="947">AC443</f>
        <v>0</v>
      </c>
      <c r="AD313" s="208">
        <f t="shared" si="947"/>
        <v>0</v>
      </c>
      <c r="AE313" s="346"/>
      <c r="AF313" s="208">
        <f t="shared" ref="AF313:AG313" si="948">AF443</f>
        <v>0</v>
      </c>
      <c r="AG313" s="208">
        <f t="shared" si="948"/>
        <v>0</v>
      </c>
      <c r="AH313" s="346"/>
      <c r="AI313" s="208">
        <f t="shared" ref="AI313:AJ313" si="949">AI443</f>
        <v>0</v>
      </c>
      <c r="AJ313" s="208">
        <f t="shared" si="949"/>
        <v>0</v>
      </c>
      <c r="AK313" s="350"/>
      <c r="AL313" s="208">
        <f t="shared" ref="AL313:AM313" si="950">AL443</f>
        <v>0</v>
      </c>
      <c r="AM313" s="208">
        <f t="shared" si="950"/>
        <v>0</v>
      </c>
      <c r="AN313" s="346"/>
      <c r="AO313" s="208">
        <f t="shared" ref="AO313:AP313" si="951">AO443</f>
        <v>0</v>
      </c>
      <c r="AP313" s="208">
        <f t="shared" si="951"/>
        <v>0</v>
      </c>
      <c r="AQ313" s="346"/>
      <c r="AR313" s="373"/>
    </row>
    <row r="314" spans="1:44" s="285" customFormat="1" ht="165" customHeight="1">
      <c r="A314" s="711" t="s">
        <v>497</v>
      </c>
      <c r="B314" s="714" t="s">
        <v>498</v>
      </c>
      <c r="C314" s="714"/>
      <c r="D314" s="559" t="s">
        <v>41</v>
      </c>
      <c r="E314" s="200">
        <f>H314+K314+N314+Q314+T314+W314+Z314+AC314+AF314+AI314+AL314+AO314</f>
        <v>62.8</v>
      </c>
      <c r="F314" s="200">
        <f>I314+L314+O314+R314+U314+X314+AA314+AD314+AG314+AJ314+AM314+AP314</f>
        <v>62.8</v>
      </c>
      <c r="G314" s="202">
        <f>F314/E314</f>
        <v>1</v>
      </c>
      <c r="H314" s="200">
        <f>H315+H316+H317+H318+H319+H320</f>
        <v>0</v>
      </c>
      <c r="I314" s="200">
        <f>I315+I316+I317+I318+I319+I320</f>
        <v>0</v>
      </c>
      <c r="J314" s="356"/>
      <c r="K314" s="200">
        <f>K315+K316+K317+K318+K319+K320</f>
        <v>0</v>
      </c>
      <c r="L314" s="200">
        <f>L315+L316+L317+L318+L319+L320</f>
        <v>0</v>
      </c>
      <c r="M314" s="356"/>
      <c r="N314" s="200">
        <f>N315+N316+N317+N318+N319+N320</f>
        <v>0</v>
      </c>
      <c r="O314" s="200">
        <f>O315+O316+O317+O318+O319+O320</f>
        <v>0</v>
      </c>
      <c r="P314" s="356"/>
      <c r="Q314" s="200">
        <f>Q315+Q316+Q317+Q318+Q319+Q320</f>
        <v>0</v>
      </c>
      <c r="R314" s="200">
        <f>R315+R316+R317+R318+R319+R320</f>
        <v>0</v>
      </c>
      <c r="S314" s="356"/>
      <c r="T314" s="200">
        <f>T315+T316+T317+T318+T319+T320</f>
        <v>0</v>
      </c>
      <c r="U314" s="200">
        <f>U315+U316+U317+U318+U319+U320</f>
        <v>0</v>
      </c>
      <c r="V314" s="356"/>
      <c r="W314" s="200">
        <f>W315+W316+W317+W318+W319+W320</f>
        <v>0</v>
      </c>
      <c r="X314" s="200">
        <f>X315+X316+X317+X318+X319+X320</f>
        <v>0</v>
      </c>
      <c r="Y314" s="356"/>
      <c r="Z314" s="200">
        <f t="shared" ref="Z314:AA314" si="952">Z315+Z316+Z317+Z318+Z319+Z320</f>
        <v>0</v>
      </c>
      <c r="AA314" s="200">
        <f t="shared" si="952"/>
        <v>0</v>
      </c>
      <c r="AB314" s="356"/>
      <c r="AC314" s="200">
        <f t="shared" ref="AC314:AD314" si="953">AC315+AC316+AC317+AC318+AC319+AC320</f>
        <v>62.8</v>
      </c>
      <c r="AD314" s="200">
        <f t="shared" si="953"/>
        <v>62.8</v>
      </c>
      <c r="AE314" s="201">
        <f>AD314/AC314*1</f>
        <v>1</v>
      </c>
      <c r="AF314" s="200">
        <f t="shared" ref="AF314:AG314" si="954">AF315+AF316+AF317+AF318+AF319+AF320</f>
        <v>0</v>
      </c>
      <c r="AG314" s="200">
        <f t="shared" si="954"/>
        <v>0</v>
      </c>
      <c r="AH314" s="356"/>
      <c r="AI314" s="200">
        <f t="shared" ref="AI314:AJ314" si="955">AI315+AI316+AI317+AI318+AI319+AI320</f>
        <v>0</v>
      </c>
      <c r="AJ314" s="200">
        <f t="shared" si="955"/>
        <v>0</v>
      </c>
      <c r="AK314" s="202"/>
      <c r="AL314" s="200">
        <f t="shared" ref="AL314:AM314" si="956">AL315+AL316+AL317+AL318+AL319+AL320</f>
        <v>0</v>
      </c>
      <c r="AM314" s="200">
        <f t="shared" si="956"/>
        <v>0</v>
      </c>
      <c r="AN314" s="356"/>
      <c r="AO314" s="200">
        <f>AO315+AO316+AO317+AO318+AO319+AO320</f>
        <v>0</v>
      </c>
      <c r="AP314" s="200">
        <f>AP315+AP316+AP317+AP318+AP319+AP320</f>
        <v>0</v>
      </c>
      <c r="AQ314" s="356"/>
      <c r="AR314" s="567" t="s">
        <v>532</v>
      </c>
    </row>
    <row r="315" spans="1:44" s="285" customFormat="1" ht="103.5" customHeight="1">
      <c r="A315" s="712"/>
      <c r="B315" s="696"/>
      <c r="C315" s="696"/>
      <c r="D315" s="557" t="s">
        <v>37</v>
      </c>
      <c r="E315" s="558">
        <f>H315+K315+N315+Q315+T315+W315+Z315+AC315+AF315+AI315+AL315+AO315</f>
        <v>0</v>
      </c>
      <c r="F315" s="558">
        <f>I315+L315+O315+R315+U315+X315+AA315+AD315+AG315+AJ315+AM315+AP315</f>
        <v>0</v>
      </c>
      <c r="G315" s="204"/>
      <c r="H315" s="558">
        <f>H410</f>
        <v>0</v>
      </c>
      <c r="I315" s="558">
        <f>I410</f>
        <v>0</v>
      </c>
      <c r="J315" s="204"/>
      <c r="K315" s="558">
        <f>K410</f>
        <v>0</v>
      </c>
      <c r="L315" s="558">
        <f>L410</f>
        <v>0</v>
      </c>
      <c r="M315" s="204"/>
      <c r="N315" s="558">
        <f>N410</f>
        <v>0</v>
      </c>
      <c r="O315" s="558">
        <f>O410</f>
        <v>0</v>
      </c>
      <c r="P315" s="204"/>
      <c r="Q315" s="558"/>
      <c r="R315" s="558">
        <f>R410</f>
        <v>0</v>
      </c>
      <c r="S315" s="204"/>
      <c r="T315" s="558">
        <f>T410</f>
        <v>0</v>
      </c>
      <c r="U315" s="558">
        <f>U410</f>
        <v>0</v>
      </c>
      <c r="V315" s="204"/>
      <c r="W315" s="558">
        <f>W410</f>
        <v>0</v>
      </c>
      <c r="X315" s="558">
        <f>X410</f>
        <v>0</v>
      </c>
      <c r="Y315" s="204"/>
      <c r="Z315" s="558">
        <f>Z410</f>
        <v>0</v>
      </c>
      <c r="AA315" s="558">
        <f>AA410</f>
        <v>0</v>
      </c>
      <c r="AB315" s="204"/>
      <c r="AC315" s="558">
        <f>AC410</f>
        <v>0</v>
      </c>
      <c r="AD315" s="558">
        <f>AD410</f>
        <v>0</v>
      </c>
      <c r="AE315" s="204"/>
      <c r="AF315" s="607">
        <f>AF410</f>
        <v>0</v>
      </c>
      <c r="AG315" s="607">
        <f>AG410</f>
        <v>0</v>
      </c>
      <c r="AH315" s="204"/>
      <c r="AI315" s="558">
        <f>AI410</f>
        <v>0</v>
      </c>
      <c r="AJ315" s="558">
        <f>AJ410</f>
        <v>0</v>
      </c>
      <c r="AK315" s="318"/>
      <c r="AL315" s="558">
        <f>AL410</f>
        <v>0</v>
      </c>
      <c r="AM315" s="558">
        <f>AM410</f>
        <v>0</v>
      </c>
      <c r="AN315" s="204"/>
      <c r="AO315" s="558">
        <f>AO410</f>
        <v>0</v>
      </c>
      <c r="AP315" s="558">
        <f>AP410</f>
        <v>0</v>
      </c>
      <c r="AQ315" s="204"/>
      <c r="AR315" s="358"/>
    </row>
    <row r="316" spans="1:44" s="285" customFormat="1" ht="114.75" customHeight="1">
      <c r="A316" s="712"/>
      <c r="B316" s="696"/>
      <c r="C316" s="696"/>
      <c r="D316" s="556" t="s">
        <v>2</v>
      </c>
      <c r="E316" s="558">
        <f t="shared" ref="E316:E320" si="957">H316+K316+N316+Q316+T316+W316+Z316+AC316+AF316+AI316+AL316+AO316</f>
        <v>0</v>
      </c>
      <c r="F316" s="558">
        <f t="shared" ref="F316:F320" si="958">I316+L316+O316+R316+U316+X316+AA316+AD316+AG316+AJ316+AM316+AP316</f>
        <v>0</v>
      </c>
      <c r="G316" s="204"/>
      <c r="H316" s="558">
        <f t="shared" ref="H316:I316" si="959">H411</f>
        <v>0</v>
      </c>
      <c r="I316" s="558">
        <f t="shared" si="959"/>
        <v>0</v>
      </c>
      <c r="J316" s="204"/>
      <c r="K316" s="558">
        <f t="shared" ref="K316:L316" si="960">K411</f>
        <v>0</v>
      </c>
      <c r="L316" s="558">
        <f t="shared" si="960"/>
        <v>0</v>
      </c>
      <c r="M316" s="204"/>
      <c r="N316" s="558">
        <f t="shared" ref="N316:O316" si="961">N411</f>
        <v>0</v>
      </c>
      <c r="O316" s="558">
        <f t="shared" si="961"/>
        <v>0</v>
      </c>
      <c r="P316" s="204"/>
      <c r="Q316" s="558"/>
      <c r="R316" s="558">
        <f t="shared" ref="R316:R320" si="962">R411</f>
        <v>0</v>
      </c>
      <c r="S316" s="204"/>
      <c r="T316" s="558">
        <f t="shared" ref="T316:U316" si="963">T411</f>
        <v>0</v>
      </c>
      <c r="U316" s="558">
        <f t="shared" si="963"/>
        <v>0</v>
      </c>
      <c r="V316" s="204"/>
      <c r="W316" s="558">
        <f t="shared" ref="W316:X316" si="964">W411</f>
        <v>0</v>
      </c>
      <c r="X316" s="558">
        <f t="shared" si="964"/>
        <v>0</v>
      </c>
      <c r="Y316" s="204"/>
      <c r="Z316" s="558">
        <f t="shared" ref="Z316:AA316" si="965">Z411</f>
        <v>0</v>
      </c>
      <c r="AA316" s="558">
        <f t="shared" si="965"/>
        <v>0</v>
      </c>
      <c r="AB316" s="204"/>
      <c r="AC316" s="558">
        <f t="shared" ref="AC316:AD316" si="966">AC411</f>
        <v>0</v>
      </c>
      <c r="AD316" s="558">
        <f t="shared" si="966"/>
        <v>0</v>
      </c>
      <c r="AE316" s="204"/>
      <c r="AF316" s="607">
        <f t="shared" ref="AF316:AG316" si="967">AF411</f>
        <v>0</v>
      </c>
      <c r="AG316" s="607">
        <f t="shared" si="967"/>
        <v>0</v>
      </c>
      <c r="AH316" s="204"/>
      <c r="AI316" s="558">
        <f t="shared" ref="AI316:AJ316" si="968">AI411</f>
        <v>0</v>
      </c>
      <c r="AJ316" s="558">
        <f t="shared" si="968"/>
        <v>0</v>
      </c>
      <c r="AK316" s="318"/>
      <c r="AL316" s="558">
        <f t="shared" ref="AL316:AM316" si="969">AL411</f>
        <v>0</v>
      </c>
      <c r="AM316" s="558">
        <f t="shared" si="969"/>
        <v>0</v>
      </c>
      <c r="AN316" s="204"/>
      <c r="AO316" s="558">
        <f t="shared" ref="AO316:AP316" si="970">AO411</f>
        <v>0</v>
      </c>
      <c r="AP316" s="558">
        <f t="shared" si="970"/>
        <v>0</v>
      </c>
      <c r="AQ316" s="204"/>
      <c r="AR316" s="358"/>
    </row>
    <row r="317" spans="1:44" s="285" customFormat="1" ht="390" customHeight="1">
      <c r="A317" s="712"/>
      <c r="B317" s="696"/>
      <c r="C317" s="696"/>
      <c r="D317" s="556" t="s">
        <v>284</v>
      </c>
      <c r="E317" s="584">
        <f t="shared" si="957"/>
        <v>62.8</v>
      </c>
      <c r="F317" s="584">
        <f t="shared" si="958"/>
        <v>62.8</v>
      </c>
      <c r="G317" s="201">
        <f t="shared" ref="G317" si="971">F317/E317</f>
        <v>1</v>
      </c>
      <c r="H317" s="558">
        <f t="shared" ref="H317:I317" si="972">H412</f>
        <v>0</v>
      </c>
      <c r="I317" s="558">
        <f t="shared" si="972"/>
        <v>0</v>
      </c>
      <c r="J317" s="204"/>
      <c r="K317" s="558">
        <f t="shared" ref="K317:L317" si="973">K412</f>
        <v>0</v>
      </c>
      <c r="L317" s="558">
        <f t="shared" si="973"/>
        <v>0</v>
      </c>
      <c r="M317" s="204"/>
      <c r="N317" s="558">
        <f t="shared" ref="N317:O317" si="974">N412</f>
        <v>0</v>
      </c>
      <c r="O317" s="558">
        <f t="shared" si="974"/>
        <v>0</v>
      </c>
      <c r="P317" s="204"/>
      <c r="Q317" s="558"/>
      <c r="R317" s="558">
        <f t="shared" si="962"/>
        <v>0</v>
      </c>
      <c r="S317" s="204"/>
      <c r="T317" s="558"/>
      <c r="U317" s="558">
        <f t="shared" ref="U317" si="975">U412</f>
        <v>0</v>
      </c>
      <c r="V317" s="204"/>
      <c r="W317" s="558"/>
      <c r="X317" s="558">
        <f t="shared" ref="X317" si="976">X412</f>
        <v>0</v>
      </c>
      <c r="Y317" s="204"/>
      <c r="Z317" s="558"/>
      <c r="AA317" s="558"/>
      <c r="AB317" s="204"/>
      <c r="AC317" s="558">
        <v>62.8</v>
      </c>
      <c r="AD317" s="558">
        <v>62.8</v>
      </c>
      <c r="AE317" s="201">
        <f>AD317/AC317*1</f>
        <v>1</v>
      </c>
      <c r="AF317" s="607">
        <f t="shared" ref="AF317:AG317" si="977">AF412</f>
        <v>0</v>
      </c>
      <c r="AG317" s="607">
        <f t="shared" si="977"/>
        <v>0</v>
      </c>
      <c r="AH317" s="204"/>
      <c r="AI317" s="558">
        <f t="shared" ref="AI317:AJ317" si="978">AI412</f>
        <v>0</v>
      </c>
      <c r="AJ317" s="558">
        <f t="shared" si="978"/>
        <v>0</v>
      </c>
      <c r="AK317" s="201"/>
      <c r="AL317" s="558">
        <f t="shared" ref="AL317:AM317" si="979">AL412</f>
        <v>0</v>
      </c>
      <c r="AM317" s="558">
        <f t="shared" si="979"/>
        <v>0</v>
      </c>
      <c r="AN317" s="204"/>
      <c r="AO317" s="558">
        <f t="shared" ref="AO317:AP317" si="980">AO412</f>
        <v>0</v>
      </c>
      <c r="AP317" s="558">
        <f t="shared" si="980"/>
        <v>0</v>
      </c>
      <c r="AQ317" s="204"/>
      <c r="AR317" s="358" t="s">
        <v>547</v>
      </c>
    </row>
    <row r="318" spans="1:44" s="285" customFormat="1" ht="354" customHeight="1">
      <c r="A318" s="712"/>
      <c r="B318" s="696"/>
      <c r="C318" s="696"/>
      <c r="D318" s="556" t="s">
        <v>292</v>
      </c>
      <c r="E318" s="575">
        <f t="shared" si="957"/>
        <v>0</v>
      </c>
      <c r="F318" s="575">
        <f t="shared" si="958"/>
        <v>0</v>
      </c>
      <c r="G318" s="204"/>
      <c r="H318" s="558">
        <f t="shared" ref="H318:I318" si="981">H413</f>
        <v>0</v>
      </c>
      <c r="I318" s="558">
        <f t="shared" si="981"/>
        <v>0</v>
      </c>
      <c r="J318" s="204"/>
      <c r="K318" s="558">
        <f t="shared" ref="K318:L318" si="982">K413</f>
        <v>0</v>
      </c>
      <c r="L318" s="558">
        <f t="shared" si="982"/>
        <v>0</v>
      </c>
      <c r="M318" s="204"/>
      <c r="N318" s="558">
        <f t="shared" ref="N318:O318" si="983">N413</f>
        <v>0</v>
      </c>
      <c r="O318" s="558">
        <f t="shared" si="983"/>
        <v>0</v>
      </c>
      <c r="P318" s="204"/>
      <c r="Q318" s="558"/>
      <c r="R318" s="558">
        <f t="shared" si="962"/>
        <v>0</v>
      </c>
      <c r="S318" s="204"/>
      <c r="T318" s="558">
        <f t="shared" ref="T318:U318" si="984">T413</f>
        <v>0</v>
      </c>
      <c r="U318" s="558">
        <f t="shared" si="984"/>
        <v>0</v>
      </c>
      <c r="V318" s="204"/>
      <c r="W318" s="558">
        <f t="shared" ref="W318:X318" si="985">W413</f>
        <v>0</v>
      </c>
      <c r="X318" s="558">
        <f t="shared" si="985"/>
        <v>0</v>
      </c>
      <c r="Y318" s="204"/>
      <c r="Z318" s="558">
        <f t="shared" ref="Z318:AA318" si="986">Z413</f>
        <v>0</v>
      </c>
      <c r="AA318" s="558">
        <f t="shared" si="986"/>
        <v>0</v>
      </c>
      <c r="AB318" s="204"/>
      <c r="AC318" s="558">
        <f t="shared" ref="AC318:AD318" si="987">AC413</f>
        <v>0</v>
      </c>
      <c r="AD318" s="558">
        <f t="shared" si="987"/>
        <v>0</v>
      </c>
      <c r="AE318" s="204"/>
      <c r="AF318" s="607">
        <f t="shared" ref="AF318:AG318" si="988">AF413</f>
        <v>0</v>
      </c>
      <c r="AG318" s="607">
        <f t="shared" si="988"/>
        <v>0</v>
      </c>
      <c r="AH318" s="204"/>
      <c r="AI318" s="558">
        <f t="shared" ref="AI318:AJ318" si="989">AI413</f>
        <v>0</v>
      </c>
      <c r="AJ318" s="558">
        <f t="shared" si="989"/>
        <v>0</v>
      </c>
      <c r="AK318" s="318"/>
      <c r="AL318" s="558">
        <f t="shared" ref="AL318:AM318" si="990">AL413</f>
        <v>0</v>
      </c>
      <c r="AM318" s="558">
        <f t="shared" si="990"/>
        <v>0</v>
      </c>
      <c r="AN318" s="204"/>
      <c r="AO318" s="558">
        <f t="shared" ref="AO318:AP318" si="991">AO413</f>
        <v>0</v>
      </c>
      <c r="AP318" s="558">
        <f t="shared" si="991"/>
        <v>0</v>
      </c>
      <c r="AQ318" s="204"/>
      <c r="AR318" s="259"/>
    </row>
    <row r="319" spans="1:44" s="285" customFormat="1" ht="79.5" customHeight="1">
      <c r="A319" s="712"/>
      <c r="B319" s="696"/>
      <c r="C319" s="696"/>
      <c r="D319" s="556" t="s">
        <v>285</v>
      </c>
      <c r="E319" s="558">
        <f t="shared" si="957"/>
        <v>0</v>
      </c>
      <c r="F319" s="558">
        <f t="shared" si="958"/>
        <v>0</v>
      </c>
      <c r="G319" s="204"/>
      <c r="H319" s="558">
        <f t="shared" ref="H319:I319" si="992">H414</f>
        <v>0</v>
      </c>
      <c r="I319" s="558">
        <f t="shared" si="992"/>
        <v>0</v>
      </c>
      <c r="J319" s="204"/>
      <c r="K319" s="558">
        <f t="shared" ref="K319:L319" si="993">K414</f>
        <v>0</v>
      </c>
      <c r="L319" s="558">
        <f t="shared" si="993"/>
        <v>0</v>
      </c>
      <c r="M319" s="204"/>
      <c r="N319" s="558">
        <f t="shared" ref="N319:O319" si="994">N414</f>
        <v>0</v>
      </c>
      <c r="O319" s="558">
        <f t="shared" si="994"/>
        <v>0</v>
      </c>
      <c r="P319" s="204"/>
      <c r="Q319" s="558"/>
      <c r="R319" s="558">
        <f t="shared" si="962"/>
        <v>0</v>
      </c>
      <c r="S319" s="204"/>
      <c r="T319" s="558">
        <f t="shared" ref="T319:U319" si="995">T414</f>
        <v>0</v>
      </c>
      <c r="U319" s="558">
        <f t="shared" si="995"/>
        <v>0</v>
      </c>
      <c r="V319" s="204"/>
      <c r="W319" s="558">
        <f t="shared" ref="W319:X319" si="996">W414</f>
        <v>0</v>
      </c>
      <c r="X319" s="558">
        <f t="shared" si="996"/>
        <v>0</v>
      </c>
      <c r="Y319" s="204"/>
      <c r="Z319" s="558">
        <f t="shared" ref="Z319:AA319" si="997">Z414</f>
        <v>0</v>
      </c>
      <c r="AA319" s="558">
        <f t="shared" si="997"/>
        <v>0</v>
      </c>
      <c r="AB319" s="204"/>
      <c r="AC319" s="558">
        <f t="shared" ref="AC319:AD319" si="998">AC414</f>
        <v>0</v>
      </c>
      <c r="AD319" s="558">
        <f t="shared" si="998"/>
        <v>0</v>
      </c>
      <c r="AE319" s="204"/>
      <c r="AF319" s="607">
        <f t="shared" ref="AF319:AG319" si="999">AF414</f>
        <v>0</v>
      </c>
      <c r="AG319" s="607">
        <f t="shared" si="999"/>
        <v>0</v>
      </c>
      <c r="AH319" s="204"/>
      <c r="AI319" s="558">
        <f t="shared" ref="AI319:AJ319" si="1000">AI414</f>
        <v>0</v>
      </c>
      <c r="AJ319" s="558">
        <f t="shared" si="1000"/>
        <v>0</v>
      </c>
      <c r="AK319" s="318"/>
      <c r="AL319" s="558">
        <f t="shared" ref="AL319:AM319" si="1001">AL414</f>
        <v>0</v>
      </c>
      <c r="AM319" s="558">
        <f t="shared" si="1001"/>
        <v>0</v>
      </c>
      <c r="AN319" s="204"/>
      <c r="AO319" s="558">
        <f t="shared" ref="AO319:AP319" si="1002">AO414</f>
        <v>0</v>
      </c>
      <c r="AP319" s="558">
        <f t="shared" si="1002"/>
        <v>0</v>
      </c>
      <c r="AQ319" s="204"/>
      <c r="AR319" s="259"/>
    </row>
    <row r="320" spans="1:44" s="285" customFormat="1" ht="102" customHeight="1" thickBot="1">
      <c r="A320" s="713"/>
      <c r="B320" s="715"/>
      <c r="C320" s="715"/>
      <c r="D320" s="560" t="s">
        <v>43</v>
      </c>
      <c r="E320" s="208">
        <f t="shared" si="957"/>
        <v>0</v>
      </c>
      <c r="F320" s="208">
        <f t="shared" si="958"/>
        <v>0</v>
      </c>
      <c r="G320" s="346"/>
      <c r="H320" s="208">
        <f t="shared" ref="H320:I320" si="1003">H415</f>
        <v>0</v>
      </c>
      <c r="I320" s="208">
        <f t="shared" si="1003"/>
        <v>0</v>
      </c>
      <c r="J320" s="346"/>
      <c r="K320" s="208">
        <f t="shared" ref="K320:L320" si="1004">K415</f>
        <v>0</v>
      </c>
      <c r="L320" s="208">
        <f t="shared" si="1004"/>
        <v>0</v>
      </c>
      <c r="M320" s="346"/>
      <c r="N320" s="208">
        <f t="shared" ref="N320:O320" si="1005">N415</f>
        <v>0</v>
      </c>
      <c r="O320" s="208">
        <f t="shared" si="1005"/>
        <v>0</v>
      </c>
      <c r="P320" s="346"/>
      <c r="Q320" s="208"/>
      <c r="R320" s="208">
        <f t="shared" si="962"/>
        <v>0</v>
      </c>
      <c r="S320" s="346"/>
      <c r="T320" s="208">
        <f t="shared" ref="T320:U320" si="1006">T415</f>
        <v>0</v>
      </c>
      <c r="U320" s="208">
        <f t="shared" si="1006"/>
        <v>0</v>
      </c>
      <c r="V320" s="346"/>
      <c r="W320" s="208">
        <f t="shared" ref="W320:X320" si="1007">W415</f>
        <v>0</v>
      </c>
      <c r="X320" s="208">
        <f t="shared" si="1007"/>
        <v>0</v>
      </c>
      <c r="Y320" s="346"/>
      <c r="Z320" s="208">
        <f t="shared" ref="Z320:AA320" si="1008">Z415</f>
        <v>0</v>
      </c>
      <c r="AA320" s="208">
        <f t="shared" si="1008"/>
        <v>0</v>
      </c>
      <c r="AB320" s="346"/>
      <c r="AC320" s="208">
        <f t="shared" ref="AC320:AD320" si="1009">AC415</f>
        <v>0</v>
      </c>
      <c r="AD320" s="208">
        <f t="shared" si="1009"/>
        <v>0</v>
      </c>
      <c r="AE320" s="346"/>
      <c r="AF320" s="208">
        <f t="shared" ref="AF320:AG320" si="1010">AF415</f>
        <v>0</v>
      </c>
      <c r="AG320" s="208">
        <f t="shared" si="1010"/>
        <v>0</v>
      </c>
      <c r="AH320" s="346"/>
      <c r="AI320" s="208">
        <f t="shared" ref="AI320:AJ320" si="1011">AI415</f>
        <v>0</v>
      </c>
      <c r="AJ320" s="208">
        <f t="shared" si="1011"/>
        <v>0</v>
      </c>
      <c r="AK320" s="350"/>
      <c r="AL320" s="208">
        <f t="shared" ref="AL320:AM320" si="1012">AL415</f>
        <v>0</v>
      </c>
      <c r="AM320" s="208">
        <f t="shared" si="1012"/>
        <v>0</v>
      </c>
      <c r="AN320" s="346"/>
      <c r="AO320" s="208">
        <f t="shared" ref="AO320:AP320" si="1013">AO415</f>
        <v>0</v>
      </c>
      <c r="AP320" s="208">
        <f t="shared" si="1013"/>
        <v>0</v>
      </c>
      <c r="AQ320" s="346"/>
      <c r="AR320" s="349"/>
    </row>
    <row r="321" spans="1:44" s="285" customFormat="1" ht="57.75" customHeight="1">
      <c r="A321" s="697" t="s">
        <v>513</v>
      </c>
      <c r="B321" s="714" t="s">
        <v>499</v>
      </c>
      <c r="C321" s="714"/>
      <c r="D321" s="562" t="s">
        <v>41</v>
      </c>
      <c r="E321" s="564">
        <f>E325</f>
        <v>9346</v>
      </c>
      <c r="F321" s="564">
        <f>F325</f>
        <v>9346</v>
      </c>
      <c r="G321" s="318"/>
      <c r="H321" s="564">
        <f>H322+H323+H325+H326+H327+H328</f>
        <v>0</v>
      </c>
      <c r="I321" s="564">
        <f>I322+I323+I325+I326+I327+I328</f>
        <v>0</v>
      </c>
      <c r="J321" s="204"/>
      <c r="K321" s="564">
        <f>K322+K323+K325+K326+K327+K328</f>
        <v>0</v>
      </c>
      <c r="L321" s="564">
        <f>L322+L323+L325+L326+L327+L328</f>
        <v>0</v>
      </c>
      <c r="M321" s="201"/>
      <c r="N321" s="564">
        <f>N322+N323+N325+N326+N327+N328</f>
        <v>0</v>
      </c>
      <c r="O321" s="564">
        <f>O322+O323+O325+O326+O327+O328</f>
        <v>0</v>
      </c>
      <c r="P321" s="201"/>
      <c r="Q321" s="564">
        <f>Q322+Q323+Q325+Q326+Q327+Q328</f>
        <v>0</v>
      </c>
      <c r="R321" s="564">
        <f>R322+R323+R325+R326+R327+R328</f>
        <v>0</v>
      </c>
      <c r="S321" s="201"/>
      <c r="T321" s="564">
        <f>T322+T323+T325+T326+T327+T328</f>
        <v>0</v>
      </c>
      <c r="U321" s="564">
        <f>U322+U323+U325+U326+U327+U328</f>
        <v>0</v>
      </c>
      <c r="V321" s="201"/>
      <c r="W321" s="564">
        <f>W322+W323+W325+W326+W327+W328</f>
        <v>0</v>
      </c>
      <c r="X321" s="564">
        <f>X322+X323+X325+X326+X327+X328</f>
        <v>0</v>
      </c>
      <c r="Y321" s="201"/>
      <c r="Z321" s="564">
        <f>Z322+Z323+Z325+Z326+Z327+Z328</f>
        <v>9346</v>
      </c>
      <c r="AA321" s="564">
        <f>AA322+AA323+AA325+AA326+AA327+AA328</f>
        <v>9346</v>
      </c>
      <c r="AB321" s="201">
        <f>AA321/Z321*1</f>
        <v>1</v>
      </c>
      <c r="AC321" s="564"/>
      <c r="AD321" s="564"/>
      <c r="AE321" s="364"/>
      <c r="AF321" s="607"/>
      <c r="AG321" s="607"/>
      <c r="AH321" s="201"/>
      <c r="AI321" s="564"/>
      <c r="AJ321" s="564"/>
      <c r="AK321" s="201"/>
      <c r="AL321" s="564"/>
      <c r="AM321" s="564"/>
      <c r="AN321" s="201"/>
      <c r="AO321" s="564"/>
      <c r="AP321" s="564"/>
      <c r="AQ321" s="201"/>
      <c r="AR321" s="567" t="s">
        <v>523</v>
      </c>
    </row>
    <row r="322" spans="1:44" s="285" customFormat="1" ht="141.75" customHeight="1">
      <c r="A322" s="697"/>
      <c r="B322" s="696"/>
      <c r="C322" s="696"/>
      <c r="D322" s="563" t="s">
        <v>37</v>
      </c>
      <c r="E322" s="564">
        <f>H322+K322+N322+Q322+T322+W322+Z322+AC322+AF322+AI322+AL322+AO322</f>
        <v>0</v>
      </c>
      <c r="F322" s="564">
        <f>I322+L322+O322+R322+U322+X322+AA322+AD322+AG322+AJ322+AM322+AP322</f>
        <v>0</v>
      </c>
      <c r="G322" s="201"/>
      <c r="H322" s="564"/>
      <c r="I322" s="564"/>
      <c r="J322" s="204"/>
      <c r="K322" s="564"/>
      <c r="L322" s="564"/>
      <c r="M322" s="201"/>
      <c r="N322" s="564"/>
      <c r="O322" s="564"/>
      <c r="P322" s="204"/>
      <c r="Q322" s="564"/>
      <c r="R322" s="564"/>
      <c r="S322" s="201"/>
      <c r="T322" s="564"/>
      <c r="U322" s="564"/>
      <c r="V322" s="204"/>
      <c r="W322" s="564"/>
      <c r="X322" s="564"/>
      <c r="Y322" s="204"/>
      <c r="Z322" s="564"/>
      <c r="AA322" s="564"/>
      <c r="AB322" s="201"/>
      <c r="AC322" s="564"/>
      <c r="AD322" s="564"/>
      <c r="AE322" s="204"/>
      <c r="AF322" s="607"/>
      <c r="AG322" s="607"/>
      <c r="AH322" s="204"/>
      <c r="AI322" s="564"/>
      <c r="AJ322" s="564"/>
      <c r="AK322" s="201"/>
      <c r="AL322" s="564"/>
      <c r="AM322" s="564"/>
      <c r="AN322" s="204"/>
      <c r="AO322" s="564"/>
      <c r="AP322" s="564"/>
      <c r="AQ322" s="201"/>
      <c r="AR322" s="348"/>
    </row>
    <row r="323" spans="1:44" s="285" customFormat="1" ht="133.5" customHeight="1">
      <c r="A323" s="697"/>
      <c r="B323" s="696"/>
      <c r="C323" s="696"/>
      <c r="D323" s="674" t="s">
        <v>2</v>
      </c>
      <c r="E323" s="682">
        <f t="shared" ref="E323" si="1014">H323+K323+N323+Q323+T323+W323+Z323+AC323+AF323+AI323+AL323+AO323</f>
        <v>0</v>
      </c>
      <c r="F323" s="682">
        <f t="shared" ref="F323" si="1015">I323+L323+O323+R323+U323+X323+AA323+AD323+AG323+AJ323+AM323+AP323</f>
        <v>0</v>
      </c>
      <c r="G323" s="686"/>
      <c r="H323" s="682"/>
      <c r="I323" s="682"/>
      <c r="J323" s="684"/>
      <c r="K323" s="682"/>
      <c r="L323" s="682"/>
      <c r="M323" s="709"/>
      <c r="N323" s="682"/>
      <c r="O323" s="682"/>
      <c r="P323" s="709"/>
      <c r="Q323" s="682"/>
      <c r="R323" s="682"/>
      <c r="S323" s="709"/>
      <c r="T323" s="682"/>
      <c r="U323" s="682"/>
      <c r="V323" s="709"/>
      <c r="W323" s="682"/>
      <c r="X323" s="682"/>
      <c r="Y323" s="709"/>
      <c r="Z323" s="682"/>
      <c r="AA323" s="682"/>
      <c r="AB323" s="709"/>
      <c r="AC323" s="682"/>
      <c r="AD323" s="682"/>
      <c r="AE323" s="881"/>
      <c r="AF323" s="682"/>
      <c r="AG323" s="682"/>
      <c r="AH323" s="709"/>
      <c r="AI323" s="682"/>
      <c r="AJ323" s="682"/>
      <c r="AK323" s="709"/>
      <c r="AL323" s="682"/>
      <c r="AM323" s="682"/>
      <c r="AN323" s="709"/>
      <c r="AO323" s="682"/>
      <c r="AP323" s="682"/>
      <c r="AQ323" s="709"/>
      <c r="AR323" s="724"/>
    </row>
    <row r="324" spans="1:44" s="285" customFormat="1" ht="105.75" customHeight="1">
      <c r="A324" s="697"/>
      <c r="B324" s="696"/>
      <c r="C324" s="696"/>
      <c r="D324" s="675"/>
      <c r="E324" s="683"/>
      <c r="F324" s="683"/>
      <c r="G324" s="687"/>
      <c r="H324" s="683"/>
      <c r="I324" s="683"/>
      <c r="J324" s="685"/>
      <c r="K324" s="683"/>
      <c r="L324" s="683"/>
      <c r="M324" s="723"/>
      <c r="N324" s="683"/>
      <c r="O324" s="683"/>
      <c r="P324" s="723"/>
      <c r="Q324" s="683"/>
      <c r="R324" s="683"/>
      <c r="S324" s="723"/>
      <c r="T324" s="683"/>
      <c r="U324" s="683"/>
      <c r="V324" s="723"/>
      <c r="W324" s="683"/>
      <c r="X324" s="683"/>
      <c r="Y324" s="723"/>
      <c r="Z324" s="683"/>
      <c r="AA324" s="683"/>
      <c r="AB324" s="723"/>
      <c r="AC324" s="683"/>
      <c r="AD324" s="683"/>
      <c r="AE324" s="882"/>
      <c r="AF324" s="683"/>
      <c r="AG324" s="683"/>
      <c r="AH324" s="723"/>
      <c r="AI324" s="683"/>
      <c r="AJ324" s="683"/>
      <c r="AK324" s="723"/>
      <c r="AL324" s="683"/>
      <c r="AM324" s="683"/>
      <c r="AN324" s="723"/>
      <c r="AO324" s="683"/>
      <c r="AP324" s="683"/>
      <c r="AQ324" s="723"/>
      <c r="AR324" s="726"/>
    </row>
    <row r="325" spans="1:44" s="285" customFormat="1" ht="189" customHeight="1">
      <c r="A325" s="697"/>
      <c r="B325" s="696"/>
      <c r="C325" s="696"/>
      <c r="D325" s="561" t="s">
        <v>284</v>
      </c>
      <c r="E325" s="584">
        <f>H325+K325+N325+Q325+T325+W325+Z325+AC325+AF325+AI325+AL325+AO325</f>
        <v>9346</v>
      </c>
      <c r="F325" s="584">
        <f t="shared" ref="F325" si="1016">I325+L325+O325+R325+U325+X325+AA325+AD325+AG325+AJ325+AM325+AP325</f>
        <v>9346</v>
      </c>
      <c r="G325" s="201"/>
      <c r="H325" s="564"/>
      <c r="I325" s="564"/>
      <c r="J325" s="204"/>
      <c r="K325" s="564"/>
      <c r="L325" s="564"/>
      <c r="M325" s="201"/>
      <c r="N325" s="564"/>
      <c r="O325" s="564"/>
      <c r="P325" s="204"/>
      <c r="Q325" s="564"/>
      <c r="R325" s="564"/>
      <c r="S325" s="204"/>
      <c r="T325" s="564"/>
      <c r="U325" s="564"/>
      <c r="V325" s="204"/>
      <c r="W325" s="564"/>
      <c r="X325" s="564"/>
      <c r="Y325" s="204"/>
      <c r="Z325" s="564">
        <v>9346</v>
      </c>
      <c r="AA325" s="564">
        <v>9346</v>
      </c>
      <c r="AB325" s="201">
        <f>AA325/Z325*1</f>
        <v>1</v>
      </c>
      <c r="AC325" s="564"/>
      <c r="AD325" s="564"/>
      <c r="AE325" s="204"/>
      <c r="AF325" s="607"/>
      <c r="AG325" s="607"/>
      <c r="AH325" s="204"/>
      <c r="AI325" s="564"/>
      <c r="AJ325" s="564"/>
      <c r="AK325" s="318"/>
      <c r="AL325" s="564"/>
      <c r="AM325" s="564"/>
      <c r="AN325" s="204"/>
      <c r="AO325" s="564"/>
      <c r="AP325" s="564"/>
      <c r="AQ325" s="204"/>
      <c r="AR325" s="358" t="s">
        <v>524</v>
      </c>
    </row>
    <row r="326" spans="1:44" s="285" customFormat="1" ht="381" customHeight="1">
      <c r="A326" s="697"/>
      <c r="B326" s="696"/>
      <c r="C326" s="696"/>
      <c r="D326" s="561" t="s">
        <v>292</v>
      </c>
      <c r="E326" s="575">
        <f t="shared" ref="E326" si="1017">H326+K326+N326+Q326+T326+W326+Z326+AC326+AF326+AI326+AL326+AO326</f>
        <v>0</v>
      </c>
      <c r="F326" s="575">
        <f>I326+L326+O326+R326+U326+X326+AA326+AD326+AG326+AJ326+AM326+AP326</f>
        <v>0</v>
      </c>
      <c r="G326" s="204"/>
      <c r="H326" s="564"/>
      <c r="I326" s="564"/>
      <c r="J326" s="204"/>
      <c r="K326" s="564"/>
      <c r="L326" s="564"/>
      <c r="M326" s="204"/>
      <c r="N326" s="564"/>
      <c r="O326" s="564"/>
      <c r="P326" s="204"/>
      <c r="Q326" s="564"/>
      <c r="R326" s="564"/>
      <c r="S326" s="204"/>
      <c r="T326" s="564"/>
      <c r="U326" s="564"/>
      <c r="V326" s="204"/>
      <c r="W326" s="564"/>
      <c r="X326" s="564"/>
      <c r="Y326" s="204"/>
      <c r="Z326" s="564"/>
      <c r="AA326" s="564"/>
      <c r="AB326" s="204"/>
      <c r="AC326" s="564"/>
      <c r="AD326" s="564"/>
      <c r="AE326" s="204"/>
      <c r="AF326" s="607"/>
      <c r="AG326" s="607"/>
      <c r="AH326" s="204"/>
      <c r="AI326" s="564"/>
      <c r="AJ326" s="564"/>
      <c r="AK326" s="318"/>
      <c r="AL326" s="564"/>
      <c r="AM326" s="564"/>
      <c r="AN326" s="204"/>
      <c r="AO326" s="564"/>
      <c r="AP326" s="564"/>
      <c r="AQ326" s="204"/>
      <c r="AR326" s="259"/>
    </row>
    <row r="327" spans="1:44" s="285" customFormat="1" ht="104.25" customHeight="1">
      <c r="A327" s="697"/>
      <c r="B327" s="696"/>
      <c r="C327" s="696"/>
      <c r="D327" s="561" t="s">
        <v>285</v>
      </c>
      <c r="E327" s="564"/>
      <c r="F327" s="564"/>
      <c r="G327" s="204"/>
      <c r="H327" s="564"/>
      <c r="I327" s="564"/>
      <c r="J327" s="204"/>
      <c r="K327" s="564">
        <f>K797</f>
        <v>0</v>
      </c>
      <c r="L327" s="564">
        <f>L797</f>
        <v>0</v>
      </c>
      <c r="M327" s="204"/>
      <c r="N327" s="564">
        <f>N797</f>
        <v>0</v>
      </c>
      <c r="O327" s="564">
        <f>O797</f>
        <v>0</v>
      </c>
      <c r="P327" s="204"/>
      <c r="Q327" s="564">
        <f>Q797</f>
        <v>0</v>
      </c>
      <c r="R327" s="564">
        <f>R797</f>
        <v>0</v>
      </c>
      <c r="S327" s="204"/>
      <c r="T327" s="564">
        <f>T797</f>
        <v>0</v>
      </c>
      <c r="U327" s="564">
        <f>U797</f>
        <v>0</v>
      </c>
      <c r="V327" s="204"/>
      <c r="W327" s="564">
        <f>W797</f>
        <v>0</v>
      </c>
      <c r="X327" s="564">
        <f>X797</f>
        <v>0</v>
      </c>
      <c r="Y327" s="204"/>
      <c r="Z327" s="564">
        <f>Z797</f>
        <v>0</v>
      </c>
      <c r="AA327" s="564">
        <f>AA797</f>
        <v>0</v>
      </c>
      <c r="AB327" s="204"/>
      <c r="AC327" s="564">
        <f>AC797</f>
        <v>0</v>
      </c>
      <c r="AD327" s="564">
        <f>AD797</f>
        <v>0</v>
      </c>
      <c r="AE327" s="204"/>
      <c r="AF327" s="607">
        <f>AF797</f>
        <v>0</v>
      </c>
      <c r="AG327" s="607">
        <f>AG797</f>
        <v>0</v>
      </c>
      <c r="AH327" s="204"/>
      <c r="AI327" s="564">
        <f>AI797</f>
        <v>0</v>
      </c>
      <c r="AJ327" s="564">
        <f>AJ797</f>
        <v>0</v>
      </c>
      <c r="AK327" s="318"/>
      <c r="AL327" s="564">
        <f>AL797</f>
        <v>0</v>
      </c>
      <c r="AM327" s="564">
        <f>AM797</f>
        <v>0</v>
      </c>
      <c r="AN327" s="204"/>
      <c r="AO327" s="564">
        <f>AO797</f>
        <v>0</v>
      </c>
      <c r="AP327" s="564">
        <f>AP797</f>
        <v>0</v>
      </c>
      <c r="AQ327" s="204"/>
      <c r="AR327" s="259"/>
    </row>
    <row r="328" spans="1:44" s="285" customFormat="1" ht="182.25" customHeight="1" thickBot="1">
      <c r="A328" s="697"/>
      <c r="B328" s="883"/>
      <c r="C328" s="883"/>
      <c r="D328" s="591" t="s">
        <v>43</v>
      </c>
      <c r="E328" s="572"/>
      <c r="F328" s="572"/>
      <c r="G328" s="346"/>
      <c r="H328" s="208"/>
      <c r="I328" s="208"/>
      <c r="J328" s="346"/>
      <c r="K328" s="208">
        <f t="shared" ref="K328:L328" si="1018">K798</f>
        <v>0</v>
      </c>
      <c r="L328" s="208">
        <f t="shared" si="1018"/>
        <v>0</v>
      </c>
      <c r="M328" s="346"/>
      <c r="N328" s="208">
        <f t="shared" ref="N328:O328" si="1019">N798</f>
        <v>0</v>
      </c>
      <c r="O328" s="208">
        <f t="shared" si="1019"/>
        <v>0</v>
      </c>
      <c r="P328" s="346"/>
      <c r="Q328" s="208">
        <f t="shared" ref="Q328:R328" si="1020">Q798</f>
        <v>0</v>
      </c>
      <c r="R328" s="208">
        <f t="shared" si="1020"/>
        <v>0</v>
      </c>
      <c r="S328" s="346"/>
      <c r="T328" s="208">
        <f t="shared" ref="T328:U328" si="1021">T798</f>
        <v>0</v>
      </c>
      <c r="U328" s="208">
        <f t="shared" si="1021"/>
        <v>0</v>
      </c>
      <c r="V328" s="346"/>
      <c r="W328" s="208">
        <f t="shared" ref="W328:X328" si="1022">W798</f>
        <v>0</v>
      </c>
      <c r="X328" s="208">
        <f t="shared" si="1022"/>
        <v>0</v>
      </c>
      <c r="Y328" s="346"/>
      <c r="Z328" s="208">
        <f t="shared" ref="Z328:AA328" si="1023">Z798</f>
        <v>0</v>
      </c>
      <c r="AA328" s="208">
        <f t="shared" si="1023"/>
        <v>0</v>
      </c>
      <c r="AB328" s="346"/>
      <c r="AC328" s="208">
        <f t="shared" ref="AC328:AD328" si="1024">AC798</f>
        <v>0</v>
      </c>
      <c r="AD328" s="208">
        <f t="shared" si="1024"/>
        <v>0</v>
      </c>
      <c r="AE328" s="346"/>
      <c r="AF328" s="208">
        <f t="shared" ref="AF328:AG328" si="1025">AF798</f>
        <v>0</v>
      </c>
      <c r="AG328" s="208">
        <f t="shared" si="1025"/>
        <v>0</v>
      </c>
      <c r="AH328" s="346"/>
      <c r="AI328" s="208">
        <f t="shared" ref="AI328:AJ328" si="1026">AI798</f>
        <v>0</v>
      </c>
      <c r="AJ328" s="208">
        <f t="shared" si="1026"/>
        <v>0</v>
      </c>
      <c r="AK328" s="350"/>
      <c r="AL328" s="208">
        <f t="shared" ref="AL328:AM328" si="1027">AL798</f>
        <v>0</v>
      </c>
      <c r="AM328" s="208">
        <f t="shared" si="1027"/>
        <v>0</v>
      </c>
      <c r="AN328" s="346"/>
      <c r="AO328" s="208">
        <f t="shared" ref="AO328:AP328" si="1028">AO798</f>
        <v>0</v>
      </c>
      <c r="AP328" s="208">
        <f t="shared" si="1028"/>
        <v>0</v>
      </c>
      <c r="AQ328" s="346"/>
      <c r="AR328" s="349"/>
    </row>
    <row r="329" spans="1:44" s="285" customFormat="1" ht="57.75" customHeight="1">
      <c r="A329" s="697" t="s">
        <v>514</v>
      </c>
      <c r="B329" s="696" t="s">
        <v>501</v>
      </c>
      <c r="C329" s="696"/>
      <c r="D329" s="583" t="s">
        <v>41</v>
      </c>
      <c r="E329" s="584">
        <f>E333</f>
        <v>108.5</v>
      </c>
      <c r="F329" s="584">
        <f>F333</f>
        <v>108.5</v>
      </c>
      <c r="G329" s="318"/>
      <c r="H329" s="564">
        <f>H330+H331+H333+H334+H335+H336</f>
        <v>0</v>
      </c>
      <c r="I329" s="564">
        <f>I330+I331+I333+I334+I335+I336</f>
        <v>0</v>
      </c>
      <c r="J329" s="204"/>
      <c r="K329" s="564">
        <f>K330+K331+K333+K334+K335+K336</f>
        <v>0</v>
      </c>
      <c r="L329" s="564">
        <f>L330+L331+L333+L334+L335+L336</f>
        <v>0</v>
      </c>
      <c r="M329" s="201"/>
      <c r="N329" s="564">
        <f>N330+N331+N333+N334+N335+N336</f>
        <v>0</v>
      </c>
      <c r="O329" s="564">
        <f>O330+O331+O333+O334+O335+O336</f>
        <v>0</v>
      </c>
      <c r="P329" s="201"/>
      <c r="Q329" s="564">
        <f>Q330+Q331+Q333+Q334+Q335+Q336</f>
        <v>0</v>
      </c>
      <c r="R329" s="564">
        <f>R330+R331+R333+R334+R335+R336</f>
        <v>0</v>
      </c>
      <c r="S329" s="201"/>
      <c r="T329" s="564">
        <f>T330+T331+T333+T334+T335+T336</f>
        <v>0</v>
      </c>
      <c r="U329" s="564">
        <f>U330+U331+U333+U334+U335+U336</f>
        <v>0</v>
      </c>
      <c r="V329" s="201"/>
      <c r="W329" s="564">
        <f>W330+W331+W333+W334+W335+W336</f>
        <v>0</v>
      </c>
      <c r="X329" s="564">
        <f>X330+X331+X333+X334+X335+X336</f>
        <v>0</v>
      </c>
      <c r="Y329" s="201"/>
      <c r="Z329" s="564">
        <f>Z330+Z331+Z333+Z334+Z335+Z336</f>
        <v>108.5</v>
      </c>
      <c r="AA329" s="564">
        <f>AA330+AA331+AA333+AA334+AA335+AA336</f>
        <v>108.5</v>
      </c>
      <c r="AB329" s="201">
        <f>AA329/Z329*1</f>
        <v>1</v>
      </c>
      <c r="AC329" s="564"/>
      <c r="AD329" s="564"/>
      <c r="AE329" s="364"/>
      <c r="AF329" s="607"/>
      <c r="AG329" s="607"/>
      <c r="AH329" s="201"/>
      <c r="AI329" s="564"/>
      <c r="AJ329" s="564"/>
      <c r="AK329" s="201"/>
      <c r="AL329" s="564"/>
      <c r="AM329" s="564"/>
      <c r="AN329" s="201"/>
      <c r="AO329" s="564"/>
      <c r="AP329" s="564"/>
      <c r="AQ329" s="201"/>
      <c r="AR329" s="567" t="s">
        <v>523</v>
      </c>
    </row>
    <row r="330" spans="1:44" s="285" customFormat="1" ht="141.75" customHeight="1">
      <c r="A330" s="697"/>
      <c r="B330" s="696"/>
      <c r="C330" s="696"/>
      <c r="D330" s="583" t="s">
        <v>37</v>
      </c>
      <c r="E330" s="584">
        <f>H330+K330+N330+Q330+T330+W330+Z330+AC330+AF330+AI330+AL330+AO330</f>
        <v>0</v>
      </c>
      <c r="F330" s="584">
        <f>I330+L330+O330+R330+U330+X330+AA330+AD330+AG330+AJ330+AM330+AP330</f>
        <v>0</v>
      </c>
      <c r="G330" s="201"/>
      <c r="H330" s="564"/>
      <c r="I330" s="564"/>
      <c r="J330" s="204"/>
      <c r="K330" s="564"/>
      <c r="L330" s="564"/>
      <c r="M330" s="201"/>
      <c r="N330" s="564"/>
      <c r="O330" s="564"/>
      <c r="P330" s="204"/>
      <c r="Q330" s="564"/>
      <c r="R330" s="564"/>
      <c r="S330" s="201"/>
      <c r="T330" s="564"/>
      <c r="U330" s="564"/>
      <c r="V330" s="204"/>
      <c r="W330" s="564"/>
      <c r="X330" s="564"/>
      <c r="Y330" s="204"/>
      <c r="Z330" s="564"/>
      <c r="AA330" s="564"/>
      <c r="AB330" s="201"/>
      <c r="AC330" s="564"/>
      <c r="AD330" s="564"/>
      <c r="AE330" s="204"/>
      <c r="AF330" s="607"/>
      <c r="AG330" s="607"/>
      <c r="AH330" s="204"/>
      <c r="AI330" s="564"/>
      <c r="AJ330" s="564"/>
      <c r="AK330" s="201"/>
      <c r="AL330" s="564"/>
      <c r="AM330" s="564"/>
      <c r="AN330" s="204"/>
      <c r="AO330" s="564"/>
      <c r="AP330" s="564"/>
      <c r="AQ330" s="201"/>
      <c r="AR330" s="348"/>
    </row>
    <row r="331" spans="1:44" s="285" customFormat="1" ht="133.5" customHeight="1">
      <c r="A331" s="697"/>
      <c r="B331" s="696"/>
      <c r="C331" s="696"/>
      <c r="D331" s="691" t="s">
        <v>2</v>
      </c>
      <c r="E331" s="688">
        <f t="shared" ref="E331" si="1029">H331+K331+N331+Q331+T331+W331+Z331+AC331+AF331+AI331+AL331+AO331</f>
        <v>0</v>
      </c>
      <c r="F331" s="688">
        <f t="shared" ref="F331" si="1030">I331+L331+O331+R331+U331+X331+AA331+AD331+AG331+AJ331+AM331+AP331</f>
        <v>0</v>
      </c>
      <c r="G331" s="686"/>
      <c r="H331" s="682"/>
      <c r="I331" s="682"/>
      <c r="J331" s="684"/>
      <c r="K331" s="682"/>
      <c r="L331" s="682"/>
      <c r="M331" s="709"/>
      <c r="N331" s="682"/>
      <c r="O331" s="682"/>
      <c r="P331" s="709"/>
      <c r="Q331" s="682"/>
      <c r="R331" s="682"/>
      <c r="S331" s="709"/>
      <c r="T331" s="682"/>
      <c r="U331" s="682"/>
      <c r="V331" s="709"/>
      <c r="W331" s="682"/>
      <c r="X331" s="682"/>
      <c r="Y331" s="709"/>
      <c r="Z331" s="682"/>
      <c r="AA331" s="682"/>
      <c r="AB331" s="709"/>
      <c r="AC331" s="682"/>
      <c r="AD331" s="682"/>
      <c r="AE331" s="881"/>
      <c r="AF331" s="682"/>
      <c r="AG331" s="682"/>
      <c r="AH331" s="709"/>
      <c r="AI331" s="682"/>
      <c r="AJ331" s="682"/>
      <c r="AK331" s="709"/>
      <c r="AL331" s="682"/>
      <c r="AM331" s="682"/>
      <c r="AN331" s="709"/>
      <c r="AO331" s="682"/>
      <c r="AP331" s="682"/>
      <c r="AQ331" s="709"/>
      <c r="AR331" s="724"/>
    </row>
    <row r="332" spans="1:44" s="285" customFormat="1" ht="105.75" customHeight="1">
      <c r="A332" s="697"/>
      <c r="B332" s="696"/>
      <c r="C332" s="696"/>
      <c r="D332" s="691"/>
      <c r="E332" s="688"/>
      <c r="F332" s="688"/>
      <c r="G332" s="687"/>
      <c r="H332" s="683"/>
      <c r="I332" s="683"/>
      <c r="J332" s="685"/>
      <c r="K332" s="683"/>
      <c r="L332" s="683"/>
      <c r="M332" s="723"/>
      <c r="N332" s="683"/>
      <c r="O332" s="683"/>
      <c r="P332" s="723"/>
      <c r="Q332" s="683"/>
      <c r="R332" s="683"/>
      <c r="S332" s="723"/>
      <c r="T332" s="683"/>
      <c r="U332" s="683"/>
      <c r="V332" s="723"/>
      <c r="W332" s="683"/>
      <c r="X332" s="683"/>
      <c r="Y332" s="723"/>
      <c r="Z332" s="683"/>
      <c r="AA332" s="683"/>
      <c r="AB332" s="723"/>
      <c r="AC332" s="683"/>
      <c r="AD332" s="683"/>
      <c r="AE332" s="882"/>
      <c r="AF332" s="683"/>
      <c r="AG332" s="683"/>
      <c r="AH332" s="723"/>
      <c r="AI332" s="683"/>
      <c r="AJ332" s="683"/>
      <c r="AK332" s="723"/>
      <c r="AL332" s="683"/>
      <c r="AM332" s="683"/>
      <c r="AN332" s="723"/>
      <c r="AO332" s="683"/>
      <c r="AP332" s="683"/>
      <c r="AQ332" s="723"/>
      <c r="AR332" s="726"/>
    </row>
    <row r="333" spans="1:44" s="285" customFormat="1" ht="336" customHeight="1">
      <c r="A333" s="697"/>
      <c r="B333" s="696"/>
      <c r="C333" s="696"/>
      <c r="D333" s="576" t="s">
        <v>284</v>
      </c>
      <c r="E333" s="584">
        <f>H333+K333+N333+Q333+T333+W333+Z333+AC333+AF333+AI333+AL333+AO333</f>
        <v>108.5</v>
      </c>
      <c r="F333" s="584">
        <f t="shared" ref="F333" si="1031">I333+L333+O333+R333+U333+X333+AA333+AD333+AG333+AJ333+AM333+AP333</f>
        <v>108.5</v>
      </c>
      <c r="G333" s="201"/>
      <c r="H333" s="564"/>
      <c r="I333" s="564"/>
      <c r="J333" s="204"/>
      <c r="K333" s="564"/>
      <c r="L333" s="564"/>
      <c r="M333" s="201"/>
      <c r="N333" s="564"/>
      <c r="O333" s="564"/>
      <c r="P333" s="204"/>
      <c r="Q333" s="564"/>
      <c r="R333" s="564"/>
      <c r="S333" s="204"/>
      <c r="T333" s="564"/>
      <c r="U333" s="564"/>
      <c r="V333" s="204"/>
      <c r="W333" s="564"/>
      <c r="X333" s="564"/>
      <c r="Y333" s="204"/>
      <c r="Z333" s="564">
        <v>108.5</v>
      </c>
      <c r="AA333" s="564">
        <v>108.5</v>
      </c>
      <c r="AB333" s="201">
        <f>AA333/Z333*1</f>
        <v>1</v>
      </c>
      <c r="AC333" s="564"/>
      <c r="AD333" s="564"/>
      <c r="AE333" s="204"/>
      <c r="AF333" s="607"/>
      <c r="AG333" s="607"/>
      <c r="AH333" s="204"/>
      <c r="AI333" s="564"/>
      <c r="AJ333" s="564"/>
      <c r="AK333" s="318"/>
      <c r="AL333" s="564"/>
      <c r="AM333" s="564"/>
      <c r="AN333" s="204"/>
      <c r="AO333" s="564"/>
      <c r="AP333" s="564"/>
      <c r="AQ333" s="204"/>
      <c r="AR333" s="358" t="s">
        <v>525</v>
      </c>
    </row>
    <row r="334" spans="1:44" s="285" customFormat="1" ht="381" customHeight="1">
      <c r="A334" s="697"/>
      <c r="B334" s="696"/>
      <c r="C334" s="696"/>
      <c r="D334" s="576" t="s">
        <v>292</v>
      </c>
      <c r="E334" s="584">
        <f t="shared" ref="E334:E335" si="1032">H334+K334+N334+Q334+T334+W334+Z334+AC334+AF334+AI334+AL334+AO334</f>
        <v>0</v>
      </c>
      <c r="F334" s="584">
        <f>I334+L334+O334+R334+U334+X334+AA334+AD334+AG334+AJ334+AM334+AP334</f>
        <v>0</v>
      </c>
      <c r="G334" s="204"/>
      <c r="H334" s="564"/>
      <c r="I334" s="564"/>
      <c r="J334" s="204"/>
      <c r="K334" s="564"/>
      <c r="L334" s="564"/>
      <c r="M334" s="204"/>
      <c r="N334" s="564"/>
      <c r="O334" s="564"/>
      <c r="P334" s="204"/>
      <c r="Q334" s="564"/>
      <c r="R334" s="564"/>
      <c r="S334" s="204"/>
      <c r="T334" s="564"/>
      <c r="U334" s="564"/>
      <c r="V334" s="204"/>
      <c r="W334" s="564"/>
      <c r="X334" s="564"/>
      <c r="Y334" s="204"/>
      <c r="Z334" s="564"/>
      <c r="AA334" s="564"/>
      <c r="AB334" s="204"/>
      <c r="AC334" s="564"/>
      <c r="AD334" s="564"/>
      <c r="AE334" s="204"/>
      <c r="AF334" s="607"/>
      <c r="AG334" s="607"/>
      <c r="AH334" s="204"/>
      <c r="AI334" s="564"/>
      <c r="AJ334" s="564"/>
      <c r="AK334" s="318"/>
      <c r="AL334" s="564"/>
      <c r="AM334" s="564"/>
      <c r="AN334" s="204"/>
      <c r="AO334" s="564"/>
      <c r="AP334" s="564"/>
      <c r="AQ334" s="204"/>
      <c r="AR334" s="259"/>
    </row>
    <row r="335" spans="1:44" s="285" customFormat="1" ht="104.25" customHeight="1">
      <c r="A335" s="697"/>
      <c r="B335" s="696"/>
      <c r="C335" s="696"/>
      <c r="D335" s="576" t="s">
        <v>285</v>
      </c>
      <c r="E335" s="584">
        <f t="shared" si="1032"/>
        <v>0</v>
      </c>
      <c r="F335" s="584">
        <f t="shared" ref="F335" si="1033">I335+L335+O335+R335+U335+X335+AA335+AD335+AG335+AJ335+AM335+AP335</f>
        <v>0</v>
      </c>
      <c r="G335" s="204"/>
      <c r="H335" s="564">
        <f>H415+H422+H429+H443</f>
        <v>0</v>
      </c>
      <c r="I335" s="564">
        <f>I415+I422+I429+I443</f>
        <v>0</v>
      </c>
      <c r="J335" s="204"/>
      <c r="K335" s="564">
        <f>K805</f>
        <v>0</v>
      </c>
      <c r="L335" s="564">
        <f>L805</f>
        <v>0</v>
      </c>
      <c r="M335" s="204"/>
      <c r="N335" s="564">
        <f>N805</f>
        <v>0</v>
      </c>
      <c r="O335" s="564">
        <f>O805</f>
        <v>0</v>
      </c>
      <c r="P335" s="204"/>
      <c r="Q335" s="564">
        <f>Q805</f>
        <v>0</v>
      </c>
      <c r="R335" s="564">
        <f>R805</f>
        <v>0</v>
      </c>
      <c r="S335" s="204"/>
      <c r="T335" s="564">
        <f>T805</f>
        <v>0</v>
      </c>
      <c r="U335" s="564">
        <f>U805</f>
        <v>0</v>
      </c>
      <c r="V335" s="204"/>
      <c r="W335" s="564">
        <f>W805</f>
        <v>0</v>
      </c>
      <c r="X335" s="564">
        <f>X805</f>
        <v>0</v>
      </c>
      <c r="Y335" s="204"/>
      <c r="Z335" s="564">
        <f>Z805</f>
        <v>0</v>
      </c>
      <c r="AA335" s="564">
        <f>AA805</f>
        <v>0</v>
      </c>
      <c r="AB335" s="204"/>
      <c r="AC335" s="564">
        <f>AC805</f>
        <v>0</v>
      </c>
      <c r="AD335" s="564">
        <f>AD805</f>
        <v>0</v>
      </c>
      <c r="AE335" s="204"/>
      <c r="AF335" s="607">
        <f>AF805</f>
        <v>0</v>
      </c>
      <c r="AG335" s="607">
        <f>AG805</f>
        <v>0</v>
      </c>
      <c r="AH335" s="204"/>
      <c r="AI335" s="564">
        <f>AI805</f>
        <v>0</v>
      </c>
      <c r="AJ335" s="564">
        <f>AJ805</f>
        <v>0</v>
      </c>
      <c r="AK335" s="318"/>
      <c r="AL335" s="564">
        <f>AL805</f>
        <v>0</v>
      </c>
      <c r="AM335" s="564">
        <f>AM805</f>
        <v>0</v>
      </c>
      <c r="AN335" s="204"/>
      <c r="AO335" s="564">
        <f>AO805</f>
        <v>0</v>
      </c>
      <c r="AP335" s="564">
        <f>AP805</f>
        <v>0</v>
      </c>
      <c r="AQ335" s="204"/>
      <c r="AR335" s="259"/>
    </row>
    <row r="336" spans="1:44" s="285" customFormat="1" ht="182.25" customHeight="1">
      <c r="A336" s="697"/>
      <c r="B336" s="696"/>
      <c r="C336" s="696"/>
      <c r="D336" s="583" t="s">
        <v>43</v>
      </c>
      <c r="E336" s="584"/>
      <c r="F336" s="584"/>
      <c r="G336" s="579"/>
      <c r="H336" s="572"/>
      <c r="I336" s="572"/>
      <c r="J336" s="579"/>
      <c r="K336" s="572">
        <f t="shared" ref="K336:L336" si="1034">K806</f>
        <v>0</v>
      </c>
      <c r="L336" s="572">
        <f t="shared" si="1034"/>
        <v>0</v>
      </c>
      <c r="M336" s="579"/>
      <c r="N336" s="572">
        <f t="shared" ref="N336:O336" si="1035">N806</f>
        <v>0</v>
      </c>
      <c r="O336" s="572">
        <f t="shared" si="1035"/>
        <v>0</v>
      </c>
      <c r="P336" s="579"/>
      <c r="Q336" s="572">
        <f t="shared" ref="Q336:R336" si="1036">Q806</f>
        <v>0</v>
      </c>
      <c r="R336" s="572">
        <f t="shared" si="1036"/>
        <v>0</v>
      </c>
      <c r="S336" s="579"/>
      <c r="T336" s="572">
        <f t="shared" ref="T336:U336" si="1037">T806</f>
        <v>0</v>
      </c>
      <c r="U336" s="572">
        <f t="shared" si="1037"/>
        <v>0</v>
      </c>
      <c r="V336" s="579"/>
      <c r="W336" s="572">
        <f t="shared" ref="W336:X336" si="1038">W806</f>
        <v>0</v>
      </c>
      <c r="X336" s="572">
        <f t="shared" si="1038"/>
        <v>0</v>
      </c>
      <c r="Y336" s="579"/>
      <c r="Z336" s="572">
        <f t="shared" ref="Z336:AA336" si="1039">Z806</f>
        <v>0</v>
      </c>
      <c r="AA336" s="572">
        <f t="shared" si="1039"/>
        <v>0</v>
      </c>
      <c r="AB336" s="579"/>
      <c r="AC336" s="572">
        <f t="shared" ref="AC336:AD336" si="1040">AC806</f>
        <v>0</v>
      </c>
      <c r="AD336" s="572">
        <f t="shared" si="1040"/>
        <v>0</v>
      </c>
      <c r="AE336" s="579"/>
      <c r="AF336" s="601">
        <f t="shared" ref="AF336:AG336" si="1041">AF806</f>
        <v>0</v>
      </c>
      <c r="AG336" s="601">
        <f t="shared" si="1041"/>
        <v>0</v>
      </c>
      <c r="AH336" s="605"/>
      <c r="AI336" s="572">
        <f t="shared" ref="AI336:AJ336" si="1042">AI806</f>
        <v>0</v>
      </c>
      <c r="AJ336" s="572">
        <f t="shared" si="1042"/>
        <v>0</v>
      </c>
      <c r="AK336" s="577"/>
      <c r="AL336" s="572">
        <f t="shared" ref="AL336:AM336" si="1043">AL806</f>
        <v>0</v>
      </c>
      <c r="AM336" s="572">
        <f t="shared" si="1043"/>
        <v>0</v>
      </c>
      <c r="AN336" s="579"/>
      <c r="AO336" s="572">
        <f t="shared" ref="AO336:AP336" si="1044">AO806</f>
        <v>0</v>
      </c>
      <c r="AP336" s="572">
        <f t="shared" si="1044"/>
        <v>0</v>
      </c>
      <c r="AQ336" s="579"/>
      <c r="AR336" s="361"/>
    </row>
    <row r="337" spans="1:44" s="285" customFormat="1" ht="182.25" customHeight="1">
      <c r="A337" s="697" t="s">
        <v>515</v>
      </c>
      <c r="B337" s="691" t="s">
        <v>516</v>
      </c>
      <c r="C337" s="696"/>
      <c r="D337" s="583" t="s">
        <v>41</v>
      </c>
      <c r="E337" s="584">
        <f>E341</f>
        <v>242</v>
      </c>
      <c r="F337" s="584">
        <f>F341</f>
        <v>242</v>
      </c>
      <c r="G337" s="204"/>
      <c r="H337" s="584">
        <f>H338+H339+H341+H343+H344</f>
        <v>0</v>
      </c>
      <c r="I337" s="584">
        <f t="shared" ref="I337:AQ337" si="1045">I338+I339+I341+I343+I344</f>
        <v>0</v>
      </c>
      <c r="J337" s="584">
        <f t="shared" si="1045"/>
        <v>0</v>
      </c>
      <c r="K337" s="584">
        <f t="shared" si="1045"/>
        <v>0</v>
      </c>
      <c r="L337" s="584">
        <f t="shared" si="1045"/>
        <v>0</v>
      </c>
      <c r="M337" s="584">
        <f t="shared" si="1045"/>
        <v>0</v>
      </c>
      <c r="N337" s="584">
        <f t="shared" si="1045"/>
        <v>0</v>
      </c>
      <c r="O337" s="584">
        <f t="shared" si="1045"/>
        <v>0</v>
      </c>
      <c r="P337" s="584">
        <f t="shared" si="1045"/>
        <v>0</v>
      </c>
      <c r="Q337" s="584">
        <f t="shared" si="1045"/>
        <v>0</v>
      </c>
      <c r="R337" s="584">
        <f t="shared" si="1045"/>
        <v>0</v>
      </c>
      <c r="S337" s="584">
        <f t="shared" si="1045"/>
        <v>0</v>
      </c>
      <c r="T337" s="584">
        <f t="shared" si="1045"/>
        <v>0</v>
      </c>
      <c r="U337" s="584">
        <f t="shared" si="1045"/>
        <v>0</v>
      </c>
      <c r="V337" s="584">
        <f t="shared" si="1045"/>
        <v>0</v>
      </c>
      <c r="W337" s="584">
        <f t="shared" si="1045"/>
        <v>0</v>
      </c>
      <c r="X337" s="584">
        <f t="shared" si="1045"/>
        <v>0</v>
      </c>
      <c r="Y337" s="584">
        <f t="shared" si="1045"/>
        <v>0</v>
      </c>
      <c r="Z337" s="584">
        <f t="shared" si="1045"/>
        <v>0</v>
      </c>
      <c r="AA337" s="584">
        <f t="shared" si="1045"/>
        <v>0</v>
      </c>
      <c r="AB337" s="584">
        <f t="shared" si="1045"/>
        <v>0</v>
      </c>
      <c r="AC337" s="584">
        <f t="shared" si="1045"/>
        <v>0</v>
      </c>
      <c r="AD337" s="584">
        <f t="shared" si="1045"/>
        <v>0</v>
      </c>
      <c r="AE337" s="584">
        <f t="shared" si="1045"/>
        <v>0</v>
      </c>
      <c r="AF337" s="607">
        <f t="shared" si="1045"/>
        <v>0</v>
      </c>
      <c r="AG337" s="607">
        <f t="shared" si="1045"/>
        <v>0</v>
      </c>
      <c r="AH337" s="201" t="e">
        <f>AG337/AF337*1</f>
        <v>#DIV/0!</v>
      </c>
      <c r="AI337" s="584">
        <f t="shared" si="1045"/>
        <v>242</v>
      </c>
      <c r="AJ337" s="584">
        <f t="shared" si="1045"/>
        <v>242</v>
      </c>
      <c r="AK337" s="584">
        <f t="shared" si="1045"/>
        <v>0</v>
      </c>
      <c r="AL337" s="584">
        <f t="shared" si="1045"/>
        <v>0</v>
      </c>
      <c r="AM337" s="584">
        <f t="shared" si="1045"/>
        <v>0</v>
      </c>
      <c r="AN337" s="584">
        <f t="shared" si="1045"/>
        <v>0</v>
      </c>
      <c r="AO337" s="584">
        <f t="shared" si="1045"/>
        <v>0</v>
      </c>
      <c r="AP337" s="584">
        <f t="shared" si="1045"/>
        <v>0</v>
      </c>
      <c r="AQ337" s="584">
        <f t="shared" si="1045"/>
        <v>0</v>
      </c>
      <c r="AR337" s="363"/>
    </row>
    <row r="338" spans="1:44" s="285" customFormat="1" ht="182.25" customHeight="1">
      <c r="A338" s="698"/>
      <c r="B338" s="691"/>
      <c r="C338" s="696"/>
      <c r="D338" s="583" t="s">
        <v>37</v>
      </c>
      <c r="E338" s="584">
        <f>H338+K338+N338+Q338+T338+W338+Z338+AC338+AF338+AI338+AL338+AO338</f>
        <v>0</v>
      </c>
      <c r="F338" s="584">
        <f>I338+L338+O338+R338+U338+X338+AA338+AD338+AG338+AJ338+AM338+AP338</f>
        <v>0</v>
      </c>
      <c r="G338" s="204"/>
      <c r="H338" s="584"/>
      <c r="I338" s="584"/>
      <c r="J338" s="204"/>
      <c r="K338" s="584"/>
      <c r="L338" s="584"/>
      <c r="M338" s="204"/>
      <c r="N338" s="584"/>
      <c r="O338" s="584"/>
      <c r="P338" s="204"/>
      <c r="Q338" s="584"/>
      <c r="R338" s="584"/>
      <c r="S338" s="204"/>
      <c r="T338" s="584"/>
      <c r="U338" s="584"/>
      <c r="V338" s="204"/>
      <c r="W338" s="584"/>
      <c r="X338" s="584"/>
      <c r="Y338" s="204"/>
      <c r="Z338" s="584"/>
      <c r="AA338" s="584"/>
      <c r="AB338" s="204"/>
      <c r="AC338" s="584"/>
      <c r="AD338" s="584"/>
      <c r="AE338" s="204"/>
      <c r="AF338" s="607"/>
      <c r="AG338" s="607"/>
      <c r="AH338" s="204"/>
      <c r="AI338" s="584"/>
      <c r="AJ338" s="584"/>
      <c r="AK338" s="318"/>
      <c r="AL338" s="584"/>
      <c r="AM338" s="584"/>
      <c r="AN338" s="204"/>
      <c r="AO338" s="584"/>
      <c r="AP338" s="584"/>
      <c r="AQ338" s="204"/>
      <c r="AR338" s="363"/>
    </row>
    <row r="339" spans="1:44" s="285" customFormat="1" ht="182.25" customHeight="1">
      <c r="A339" s="698"/>
      <c r="B339" s="691"/>
      <c r="C339" s="696"/>
      <c r="D339" s="691" t="s">
        <v>2</v>
      </c>
      <c r="E339" s="688">
        <f t="shared" ref="E339" si="1046">H339+K339+N339+Q339+T339+W339+Z339+AC339+AF339+AI339+AL339+AO339</f>
        <v>0</v>
      </c>
      <c r="F339" s="688">
        <f t="shared" ref="F339" si="1047">I339+L339+O339+R339+U339+X339+AA339+AD339+AG339+AJ339+AM339+AP339</f>
        <v>0</v>
      </c>
      <c r="G339" s="684"/>
      <c r="H339" s="584"/>
      <c r="I339" s="584"/>
      <c r="J339" s="204"/>
      <c r="K339" s="584"/>
      <c r="L339" s="584"/>
      <c r="M339" s="204"/>
      <c r="N339" s="584"/>
      <c r="O339" s="584"/>
      <c r="P339" s="204"/>
      <c r="Q339" s="584"/>
      <c r="R339" s="584"/>
      <c r="S339" s="204"/>
      <c r="T339" s="584"/>
      <c r="U339" s="584"/>
      <c r="V339" s="204"/>
      <c r="W339" s="584"/>
      <c r="X339" s="584"/>
      <c r="Y339" s="204"/>
      <c r="Z339" s="584"/>
      <c r="AA339" s="584"/>
      <c r="AB339" s="204"/>
      <c r="AC339" s="682"/>
      <c r="AD339" s="682"/>
      <c r="AE339" s="684"/>
      <c r="AF339" s="682"/>
      <c r="AG339" s="682"/>
      <c r="AH339" s="684"/>
      <c r="AI339" s="682"/>
      <c r="AJ339" s="682"/>
      <c r="AK339" s="686"/>
      <c r="AL339" s="682"/>
      <c r="AM339" s="682"/>
      <c r="AN339" s="684"/>
      <c r="AO339" s="682"/>
      <c r="AP339" s="682"/>
      <c r="AQ339" s="684"/>
      <c r="AR339" s="680"/>
    </row>
    <row r="340" spans="1:44" s="285" customFormat="1" ht="182.25" customHeight="1">
      <c r="A340" s="698"/>
      <c r="B340" s="691"/>
      <c r="C340" s="696"/>
      <c r="D340" s="691"/>
      <c r="E340" s="688"/>
      <c r="F340" s="688"/>
      <c r="G340" s="685"/>
      <c r="H340" s="584"/>
      <c r="I340" s="584"/>
      <c r="J340" s="204"/>
      <c r="K340" s="584"/>
      <c r="L340" s="584"/>
      <c r="M340" s="204"/>
      <c r="N340" s="584"/>
      <c r="O340" s="584"/>
      <c r="P340" s="204"/>
      <c r="Q340" s="584"/>
      <c r="R340" s="584"/>
      <c r="S340" s="204"/>
      <c r="T340" s="584"/>
      <c r="U340" s="584"/>
      <c r="V340" s="204"/>
      <c r="W340" s="584"/>
      <c r="X340" s="584"/>
      <c r="Y340" s="204"/>
      <c r="Z340" s="584"/>
      <c r="AA340" s="584"/>
      <c r="AB340" s="204"/>
      <c r="AC340" s="683"/>
      <c r="AD340" s="683"/>
      <c r="AE340" s="685"/>
      <c r="AF340" s="683"/>
      <c r="AG340" s="683"/>
      <c r="AH340" s="685"/>
      <c r="AI340" s="683"/>
      <c r="AJ340" s="683"/>
      <c r="AK340" s="687"/>
      <c r="AL340" s="683"/>
      <c r="AM340" s="683"/>
      <c r="AN340" s="685"/>
      <c r="AO340" s="683"/>
      <c r="AP340" s="683"/>
      <c r="AQ340" s="685"/>
      <c r="AR340" s="681"/>
    </row>
    <row r="341" spans="1:44" s="285" customFormat="1" ht="182.25" customHeight="1">
      <c r="A341" s="698"/>
      <c r="B341" s="691"/>
      <c r="C341" s="696"/>
      <c r="D341" s="576" t="s">
        <v>284</v>
      </c>
      <c r="E341" s="584">
        <f>H341+K341+N341+Q341+T341+W341+Z341+AC341+AF341+AI341+AL341+AO341</f>
        <v>242</v>
      </c>
      <c r="F341" s="584">
        <f t="shared" ref="F341" si="1048">I341+L341+O341+R341+U341+X341+AA341+AD341+AG341+AJ341+AM341+AP341</f>
        <v>242</v>
      </c>
      <c r="G341" s="204"/>
      <c r="H341" s="584"/>
      <c r="I341" s="584"/>
      <c r="J341" s="204"/>
      <c r="K341" s="584"/>
      <c r="L341" s="584"/>
      <c r="M341" s="204"/>
      <c r="N341" s="584"/>
      <c r="O341" s="584"/>
      <c r="P341" s="204"/>
      <c r="Q341" s="584"/>
      <c r="R341" s="584"/>
      <c r="S341" s="204"/>
      <c r="T341" s="584"/>
      <c r="U341" s="584"/>
      <c r="V341" s="204"/>
      <c r="W341" s="584"/>
      <c r="X341" s="584"/>
      <c r="Y341" s="204"/>
      <c r="Z341" s="584"/>
      <c r="AA341" s="584"/>
      <c r="AB341" s="204"/>
      <c r="AC341" s="584">
        <v>0</v>
      </c>
      <c r="AD341" s="584"/>
      <c r="AE341" s="204"/>
      <c r="AF341" s="607"/>
      <c r="AG341" s="607"/>
      <c r="AH341" s="201" t="e">
        <f>AG341/AF341*1</f>
        <v>#DIV/0!</v>
      </c>
      <c r="AI341" s="584">
        <v>242</v>
      </c>
      <c r="AJ341" s="584">
        <v>242</v>
      </c>
      <c r="AK341" s="318"/>
      <c r="AL341" s="584"/>
      <c r="AM341" s="584"/>
      <c r="AN341" s="204"/>
      <c r="AO341" s="584"/>
      <c r="AP341" s="584"/>
      <c r="AQ341" s="204"/>
      <c r="AR341" s="363"/>
    </row>
    <row r="342" spans="1:44" s="285" customFormat="1" ht="182.25" customHeight="1">
      <c r="A342" s="698"/>
      <c r="B342" s="691"/>
      <c r="C342" s="696"/>
      <c r="D342" s="576" t="s">
        <v>292</v>
      </c>
      <c r="E342" s="584">
        <f t="shared" ref="E342:E343" si="1049">H342+K342+N342+Q342+T342+W342+Z342+AC342+AF342+AI342+AL342+AO342</f>
        <v>0</v>
      </c>
      <c r="F342" s="584">
        <f>I342+L342+O342+R342+U342+X342+AA342+AD342+AG342+AJ342+AM342+AP342</f>
        <v>0</v>
      </c>
      <c r="G342" s="204"/>
      <c r="H342" s="584"/>
      <c r="I342" s="584"/>
      <c r="J342" s="204"/>
      <c r="K342" s="584"/>
      <c r="L342" s="584"/>
      <c r="M342" s="204"/>
      <c r="N342" s="584"/>
      <c r="O342" s="584"/>
      <c r="P342" s="204"/>
      <c r="Q342" s="584"/>
      <c r="R342" s="584"/>
      <c r="S342" s="204"/>
      <c r="T342" s="584"/>
      <c r="U342" s="584"/>
      <c r="V342" s="204"/>
      <c r="W342" s="584"/>
      <c r="X342" s="584"/>
      <c r="Y342" s="204"/>
      <c r="Z342" s="584"/>
      <c r="AA342" s="584"/>
      <c r="AB342" s="204"/>
      <c r="AC342" s="584"/>
      <c r="AD342" s="584"/>
      <c r="AE342" s="204"/>
      <c r="AF342" s="607"/>
      <c r="AG342" s="607"/>
      <c r="AH342" s="204"/>
      <c r="AI342" s="584"/>
      <c r="AJ342" s="584"/>
      <c r="AK342" s="318"/>
      <c r="AL342" s="584"/>
      <c r="AM342" s="584"/>
      <c r="AN342" s="204"/>
      <c r="AO342" s="584"/>
      <c r="AP342" s="584"/>
      <c r="AQ342" s="204"/>
      <c r="AR342" s="363"/>
    </row>
    <row r="343" spans="1:44" s="285" customFormat="1" ht="182.25" customHeight="1">
      <c r="A343" s="698"/>
      <c r="B343" s="691"/>
      <c r="C343" s="696"/>
      <c r="D343" s="576" t="s">
        <v>285</v>
      </c>
      <c r="E343" s="584">
        <f t="shared" si="1049"/>
        <v>0</v>
      </c>
      <c r="F343" s="584">
        <f t="shared" ref="F343" si="1050">I343+L343+O343+R343+U343+X343+AA343+AD343+AG343+AJ343+AM343+AP343</f>
        <v>0</v>
      </c>
      <c r="G343" s="204"/>
      <c r="H343" s="584"/>
      <c r="I343" s="584"/>
      <c r="J343" s="204"/>
      <c r="K343" s="584"/>
      <c r="L343" s="584"/>
      <c r="M343" s="204"/>
      <c r="N343" s="584"/>
      <c r="O343" s="584"/>
      <c r="P343" s="204"/>
      <c r="Q343" s="584"/>
      <c r="R343" s="584"/>
      <c r="S343" s="204"/>
      <c r="T343" s="584"/>
      <c r="U343" s="584"/>
      <c r="V343" s="204"/>
      <c r="W343" s="584"/>
      <c r="X343" s="584"/>
      <c r="Y343" s="204"/>
      <c r="Z343" s="584"/>
      <c r="AA343" s="584"/>
      <c r="AB343" s="204"/>
      <c r="AC343" s="584"/>
      <c r="AD343" s="584"/>
      <c r="AE343" s="204"/>
      <c r="AF343" s="607"/>
      <c r="AG343" s="607"/>
      <c r="AH343" s="204"/>
      <c r="AI343" s="584"/>
      <c r="AJ343" s="584"/>
      <c r="AK343" s="318"/>
      <c r="AL343" s="584"/>
      <c r="AM343" s="584"/>
      <c r="AN343" s="204"/>
      <c r="AO343" s="584"/>
      <c r="AP343" s="584"/>
      <c r="AQ343" s="204"/>
      <c r="AR343" s="363"/>
    </row>
    <row r="344" spans="1:44" s="285" customFormat="1" ht="182.25" customHeight="1">
      <c r="A344" s="698"/>
      <c r="B344" s="691"/>
      <c r="C344" s="696"/>
      <c r="D344" s="583" t="s">
        <v>43</v>
      </c>
      <c r="E344" s="584"/>
      <c r="F344" s="584"/>
      <c r="G344" s="589"/>
      <c r="H344" s="574"/>
      <c r="I344" s="574"/>
      <c r="J344" s="589"/>
      <c r="K344" s="574"/>
      <c r="L344" s="574"/>
      <c r="M344" s="589"/>
      <c r="N344" s="574"/>
      <c r="O344" s="574"/>
      <c r="P344" s="589"/>
      <c r="Q344" s="574"/>
      <c r="R344" s="574"/>
      <c r="S344" s="589"/>
      <c r="T344" s="574"/>
      <c r="U344" s="574"/>
      <c r="V344" s="589"/>
      <c r="W344" s="574"/>
      <c r="X344" s="574"/>
      <c r="Y344" s="589"/>
      <c r="Z344" s="574"/>
      <c r="AA344" s="574"/>
      <c r="AB344" s="589"/>
      <c r="AC344" s="574"/>
      <c r="AD344" s="574"/>
      <c r="AE344" s="589"/>
      <c r="AF344" s="608"/>
      <c r="AG344" s="608"/>
      <c r="AH344" s="589"/>
      <c r="AI344" s="574"/>
      <c r="AJ344" s="574"/>
      <c r="AK344" s="581"/>
      <c r="AL344" s="574"/>
      <c r="AM344" s="574"/>
      <c r="AN344" s="589"/>
      <c r="AO344" s="574"/>
      <c r="AP344" s="574"/>
      <c r="AQ344" s="589"/>
      <c r="AR344" s="363"/>
    </row>
    <row r="345" spans="1:44" s="285" customFormat="1" ht="182.25" customHeight="1">
      <c r="A345" s="689" t="s">
        <v>518</v>
      </c>
      <c r="B345" s="691" t="s">
        <v>517</v>
      </c>
      <c r="C345" s="576"/>
      <c r="D345" s="583" t="s">
        <v>41</v>
      </c>
      <c r="E345" s="584">
        <f>E349</f>
        <v>156.30000000000001</v>
      </c>
      <c r="F345" s="584">
        <f>F349</f>
        <v>156.30000000000001</v>
      </c>
      <c r="G345" s="204"/>
      <c r="H345" s="584">
        <f>H346+H347+H348+H349+H351+H352</f>
        <v>0</v>
      </c>
      <c r="I345" s="584">
        <f>I346+I347+I348+I349+I351+I352</f>
        <v>0</v>
      </c>
      <c r="J345" s="204"/>
      <c r="K345" s="584">
        <f>K346+K347+K348+K349+K351+K352</f>
        <v>0</v>
      </c>
      <c r="L345" s="584">
        <f>L346+L347+L348+L349+L351+L352</f>
        <v>0</v>
      </c>
      <c r="M345" s="204"/>
      <c r="N345" s="584">
        <f>N346+N347+N348+N349+N351+N352</f>
        <v>0</v>
      </c>
      <c r="O345" s="584">
        <f>O346+O347+O348+O349+O351+O352</f>
        <v>0</v>
      </c>
      <c r="P345" s="204"/>
      <c r="Q345" s="584">
        <f>Q346+Q347+Q348+Q349+Q351+Q352</f>
        <v>0</v>
      </c>
      <c r="R345" s="584">
        <f>R346+R347+R348+R349+R351+R352</f>
        <v>0</v>
      </c>
      <c r="S345" s="204"/>
      <c r="T345" s="584">
        <f>T346+T347+T348+T349+T351+T352</f>
        <v>0</v>
      </c>
      <c r="U345" s="584">
        <f>U346+U347+U348+U349+U351+U352</f>
        <v>0</v>
      </c>
      <c r="V345" s="204"/>
      <c r="W345" s="584">
        <f>W346+W347+W348+W349+W351+W352</f>
        <v>0</v>
      </c>
      <c r="X345" s="584">
        <f>X346+X347+X348+X349+X351+X352</f>
        <v>0</v>
      </c>
      <c r="Y345" s="204"/>
      <c r="Z345" s="584">
        <f>Z346+Z347+Z348+Z349+Z351+Z352</f>
        <v>0</v>
      </c>
      <c r="AA345" s="584">
        <f>AA346+AA347+AA348+AA349+AA351+AA352</f>
        <v>0</v>
      </c>
      <c r="AB345" s="204"/>
      <c r="AC345" s="584">
        <f>AC346+AC347+AC348+AC349+AC351+AC352</f>
        <v>0</v>
      </c>
      <c r="AD345" s="584">
        <f>AD346+AD347+AD348+AD349+AD351+AD352</f>
        <v>0</v>
      </c>
      <c r="AE345" s="204"/>
      <c r="AF345" s="607">
        <f>AF346+AF347+AF348+AF349+AF351+AF352</f>
        <v>0</v>
      </c>
      <c r="AG345" s="607">
        <f>AG346+AG347+AG348+AG349+AG351+AG352</f>
        <v>0</v>
      </c>
      <c r="AH345" s="201" t="e">
        <f>AG345/AF345*1</f>
        <v>#DIV/0!</v>
      </c>
      <c r="AI345" s="584">
        <f>AI346+AI347+AI348+AI349+AI351+AI352</f>
        <v>156.30000000000001</v>
      </c>
      <c r="AJ345" s="584">
        <f>AJ346+AJ347+AJ348+AJ349+AJ351+AJ352</f>
        <v>156.30000000000001</v>
      </c>
      <c r="AK345" s="318"/>
      <c r="AL345" s="584">
        <f>AL346+AL347+AL348+AL349+AL351+AL352</f>
        <v>0</v>
      </c>
      <c r="AM345" s="584">
        <f>AM346+AM347+AM348+AM349+AM351+AM352</f>
        <v>0</v>
      </c>
      <c r="AN345" s="204"/>
      <c r="AO345" s="584">
        <f>AO346+AO347+AO348+AO349+AO351+AO352</f>
        <v>0</v>
      </c>
      <c r="AP345" s="584">
        <f>AP346+AP347+AP348+AP349+AP351+AP352</f>
        <v>0</v>
      </c>
      <c r="AQ345" s="204"/>
      <c r="AR345" s="363"/>
    </row>
    <row r="346" spans="1:44" s="285" customFormat="1" ht="182.25" customHeight="1">
      <c r="A346" s="689"/>
      <c r="B346" s="698"/>
      <c r="C346" s="576"/>
      <c r="D346" s="583" t="s">
        <v>37</v>
      </c>
      <c r="E346" s="584">
        <f>H346+K346+N346+Q346+T346+W346+Z346+AC346+AF346+AI346+AL346+AO346</f>
        <v>0</v>
      </c>
      <c r="F346" s="584">
        <f>I346+L346+O346+R346+U346+X346+AA346+AD346+AG346+AJ346+AM346+AP346</f>
        <v>0</v>
      </c>
      <c r="G346" s="204"/>
      <c r="H346" s="584"/>
      <c r="I346" s="584"/>
      <c r="J346" s="204"/>
      <c r="K346" s="584"/>
      <c r="L346" s="584"/>
      <c r="M346" s="204"/>
      <c r="N346" s="584"/>
      <c r="O346" s="584"/>
      <c r="P346" s="204"/>
      <c r="Q346" s="584"/>
      <c r="R346" s="584"/>
      <c r="S346" s="204"/>
      <c r="T346" s="584"/>
      <c r="U346" s="584"/>
      <c r="V346" s="204"/>
      <c r="W346" s="584"/>
      <c r="X346" s="584"/>
      <c r="Y346" s="204"/>
      <c r="Z346" s="584"/>
      <c r="AA346" s="584"/>
      <c r="AB346" s="204"/>
      <c r="AC346" s="584"/>
      <c r="AD346" s="584"/>
      <c r="AE346" s="204"/>
      <c r="AF346" s="607"/>
      <c r="AG346" s="607"/>
      <c r="AH346" s="204"/>
      <c r="AI346" s="584"/>
      <c r="AJ346" s="584"/>
      <c r="AK346" s="318"/>
      <c r="AL346" s="584"/>
      <c r="AM346" s="584"/>
      <c r="AN346" s="204"/>
      <c r="AO346" s="584"/>
      <c r="AP346" s="584"/>
      <c r="AQ346" s="204"/>
      <c r="AR346" s="363"/>
    </row>
    <row r="347" spans="1:44" s="285" customFormat="1" ht="182.25" customHeight="1">
      <c r="A347" s="689"/>
      <c r="B347" s="698"/>
      <c r="C347" s="674"/>
      <c r="D347" s="691" t="s">
        <v>2</v>
      </c>
      <c r="E347" s="682">
        <f t="shared" ref="E347" si="1051">H347+K347+N347+Q347+T347+W347+Z347+AC347+AF347+AI347+AL347+AO347</f>
        <v>0</v>
      </c>
      <c r="F347" s="688">
        <f t="shared" ref="F347" si="1052">I347+L347+O347+R347+U347+X347+AA347+AD347+AG347+AJ347+AM347+AP347</f>
        <v>0</v>
      </c>
      <c r="G347" s="684"/>
      <c r="H347" s="584"/>
      <c r="I347" s="584"/>
      <c r="J347" s="204"/>
      <c r="K347" s="584"/>
      <c r="L347" s="584"/>
      <c r="M347" s="204"/>
      <c r="N347" s="584"/>
      <c r="O347" s="584"/>
      <c r="P347" s="204"/>
      <c r="Q347" s="584"/>
      <c r="R347" s="584"/>
      <c r="S347" s="204"/>
      <c r="T347" s="584"/>
      <c r="U347" s="584"/>
      <c r="V347" s="204"/>
      <c r="W347" s="584"/>
      <c r="X347" s="584"/>
      <c r="Y347" s="204"/>
      <c r="Z347" s="584"/>
      <c r="AA347" s="584"/>
      <c r="AB347" s="204"/>
      <c r="AC347" s="682"/>
      <c r="AD347" s="682"/>
      <c r="AE347" s="684"/>
      <c r="AF347" s="682"/>
      <c r="AG347" s="682"/>
      <c r="AH347" s="684"/>
      <c r="AI347" s="682"/>
      <c r="AJ347" s="682"/>
      <c r="AK347" s="686"/>
      <c r="AL347" s="682"/>
      <c r="AM347" s="682"/>
      <c r="AN347" s="684"/>
      <c r="AO347" s="682"/>
      <c r="AP347" s="682"/>
      <c r="AQ347" s="684"/>
      <c r="AR347" s="680"/>
    </row>
    <row r="348" spans="1:44" s="285" customFormat="1" ht="182.25" customHeight="1">
      <c r="A348" s="689"/>
      <c r="B348" s="698"/>
      <c r="C348" s="675"/>
      <c r="D348" s="691"/>
      <c r="E348" s="683"/>
      <c r="F348" s="688"/>
      <c r="G348" s="685"/>
      <c r="H348" s="584"/>
      <c r="I348" s="584"/>
      <c r="J348" s="204"/>
      <c r="K348" s="584"/>
      <c r="L348" s="584"/>
      <c r="M348" s="204"/>
      <c r="N348" s="584"/>
      <c r="O348" s="584"/>
      <c r="P348" s="204"/>
      <c r="Q348" s="584"/>
      <c r="R348" s="584"/>
      <c r="S348" s="204"/>
      <c r="T348" s="584"/>
      <c r="U348" s="584"/>
      <c r="V348" s="204"/>
      <c r="W348" s="584"/>
      <c r="X348" s="584"/>
      <c r="Y348" s="204"/>
      <c r="Z348" s="584"/>
      <c r="AA348" s="584"/>
      <c r="AB348" s="204"/>
      <c r="AC348" s="683"/>
      <c r="AD348" s="683"/>
      <c r="AE348" s="685"/>
      <c r="AF348" s="683"/>
      <c r="AG348" s="683"/>
      <c r="AH348" s="685"/>
      <c r="AI348" s="683"/>
      <c r="AJ348" s="683"/>
      <c r="AK348" s="687"/>
      <c r="AL348" s="683"/>
      <c r="AM348" s="683"/>
      <c r="AN348" s="685"/>
      <c r="AO348" s="683"/>
      <c r="AP348" s="683"/>
      <c r="AQ348" s="685"/>
      <c r="AR348" s="681"/>
    </row>
    <row r="349" spans="1:44" s="285" customFormat="1" ht="182.25" customHeight="1">
      <c r="A349" s="689"/>
      <c r="B349" s="698"/>
      <c r="C349" s="576"/>
      <c r="D349" s="576" t="s">
        <v>284</v>
      </c>
      <c r="E349" s="584">
        <f>H349+K349+N349+Q349+T349+W349+Z349+AC349+AF349+AI349+AL349+AO349</f>
        <v>156.30000000000001</v>
      </c>
      <c r="F349" s="584">
        <f t="shared" ref="F349" si="1053">I349+L349+O349+R349+U349+X349+AA349+AD349+AG349+AJ349+AM349+AP349</f>
        <v>156.30000000000001</v>
      </c>
      <c r="G349" s="204"/>
      <c r="H349" s="584"/>
      <c r="I349" s="584"/>
      <c r="J349" s="204"/>
      <c r="K349" s="584"/>
      <c r="L349" s="584"/>
      <c r="M349" s="204"/>
      <c r="N349" s="584"/>
      <c r="O349" s="584"/>
      <c r="P349" s="204"/>
      <c r="Q349" s="584"/>
      <c r="R349" s="584"/>
      <c r="S349" s="204"/>
      <c r="T349" s="584"/>
      <c r="U349" s="584"/>
      <c r="V349" s="204"/>
      <c r="W349" s="584"/>
      <c r="X349" s="584"/>
      <c r="Y349" s="204"/>
      <c r="Z349" s="584"/>
      <c r="AA349" s="584"/>
      <c r="AB349" s="204"/>
      <c r="AC349" s="584"/>
      <c r="AD349" s="584"/>
      <c r="AE349" s="204"/>
      <c r="AF349" s="607"/>
      <c r="AG349" s="607"/>
      <c r="AH349" s="201" t="e">
        <f>AG349/AF349*1</f>
        <v>#DIV/0!</v>
      </c>
      <c r="AI349" s="584">
        <v>156.30000000000001</v>
      </c>
      <c r="AJ349" s="584">
        <v>156.30000000000001</v>
      </c>
      <c r="AK349" s="318"/>
      <c r="AL349" s="584"/>
      <c r="AM349" s="584"/>
      <c r="AN349" s="204"/>
      <c r="AO349" s="584"/>
      <c r="AP349" s="584"/>
      <c r="AQ349" s="204"/>
      <c r="AR349" s="363"/>
    </row>
    <row r="350" spans="1:44" s="285" customFormat="1" ht="182.25" customHeight="1">
      <c r="A350" s="689"/>
      <c r="B350" s="698"/>
      <c r="C350" s="576"/>
      <c r="D350" s="576" t="s">
        <v>292</v>
      </c>
      <c r="E350" s="584">
        <f t="shared" ref="E350:E351" si="1054">H350+K350+N350+Q350+T350+W350+Z350+AC350+AF350+AI350+AL350+AO350</f>
        <v>0</v>
      </c>
      <c r="F350" s="584">
        <f>I350+L350+O350+R350+U350+X350+AA350+AD350+AG350+AJ350+AM350+AP350</f>
        <v>0</v>
      </c>
      <c r="G350" s="204"/>
      <c r="H350" s="584"/>
      <c r="I350" s="584"/>
      <c r="J350" s="204"/>
      <c r="K350" s="584"/>
      <c r="L350" s="584"/>
      <c r="M350" s="204"/>
      <c r="N350" s="584"/>
      <c r="O350" s="584"/>
      <c r="P350" s="204"/>
      <c r="Q350" s="584"/>
      <c r="R350" s="584"/>
      <c r="S350" s="204"/>
      <c r="T350" s="584"/>
      <c r="U350" s="584"/>
      <c r="V350" s="204"/>
      <c r="W350" s="584"/>
      <c r="X350" s="584"/>
      <c r="Y350" s="204"/>
      <c r="Z350" s="584"/>
      <c r="AA350" s="584"/>
      <c r="AB350" s="204"/>
      <c r="AC350" s="584"/>
      <c r="AD350" s="584"/>
      <c r="AE350" s="204"/>
      <c r="AF350" s="607"/>
      <c r="AG350" s="607"/>
      <c r="AH350" s="204"/>
      <c r="AI350" s="584"/>
      <c r="AJ350" s="584"/>
      <c r="AK350" s="318"/>
      <c r="AL350" s="584"/>
      <c r="AM350" s="584"/>
      <c r="AN350" s="204"/>
      <c r="AO350" s="584"/>
      <c r="AP350" s="584"/>
      <c r="AQ350" s="204"/>
      <c r="AR350" s="363"/>
    </row>
    <row r="351" spans="1:44" s="285" customFormat="1" ht="182.25" customHeight="1">
      <c r="A351" s="689"/>
      <c r="B351" s="698"/>
      <c r="C351" s="576"/>
      <c r="D351" s="576" t="s">
        <v>285</v>
      </c>
      <c r="E351" s="584">
        <f t="shared" si="1054"/>
        <v>0</v>
      </c>
      <c r="F351" s="584">
        <f t="shared" ref="F351" si="1055">I351+L351+O351+R351+U351+X351+AA351+AD351+AG351+AJ351+AM351+AP351</f>
        <v>0</v>
      </c>
      <c r="G351" s="204"/>
      <c r="H351" s="584"/>
      <c r="I351" s="584"/>
      <c r="J351" s="204"/>
      <c r="K351" s="584"/>
      <c r="L351" s="584"/>
      <c r="M351" s="204"/>
      <c r="N351" s="584"/>
      <c r="O351" s="584"/>
      <c r="P351" s="204"/>
      <c r="Q351" s="584"/>
      <c r="R351" s="584"/>
      <c r="S351" s="204"/>
      <c r="T351" s="584"/>
      <c r="U351" s="584"/>
      <c r="V351" s="204"/>
      <c r="W351" s="584"/>
      <c r="X351" s="584"/>
      <c r="Y351" s="204"/>
      <c r="Z351" s="584"/>
      <c r="AA351" s="584"/>
      <c r="AB351" s="204"/>
      <c r="AC351" s="584"/>
      <c r="AD351" s="584"/>
      <c r="AE351" s="204"/>
      <c r="AF351" s="607"/>
      <c r="AG351" s="607"/>
      <c r="AH351" s="204"/>
      <c r="AI351" s="584"/>
      <c r="AJ351" s="584"/>
      <c r="AK351" s="318"/>
      <c r="AL351" s="584"/>
      <c r="AM351" s="584"/>
      <c r="AN351" s="204"/>
      <c r="AO351" s="584"/>
      <c r="AP351" s="584"/>
      <c r="AQ351" s="204"/>
      <c r="AR351" s="363"/>
    </row>
    <row r="352" spans="1:44" s="285" customFormat="1" ht="182.25" customHeight="1">
      <c r="A352" s="689"/>
      <c r="B352" s="698"/>
      <c r="C352" s="592"/>
      <c r="D352" s="583" t="s">
        <v>43</v>
      </c>
      <c r="E352" s="584"/>
      <c r="F352" s="584"/>
      <c r="G352" s="204"/>
      <c r="H352" s="584"/>
      <c r="I352" s="584"/>
      <c r="J352" s="204"/>
      <c r="K352" s="584"/>
      <c r="L352" s="584"/>
      <c r="M352" s="204"/>
      <c r="N352" s="584"/>
      <c r="O352" s="584"/>
      <c r="P352" s="204"/>
      <c r="Q352" s="584"/>
      <c r="R352" s="584"/>
      <c r="S352" s="204"/>
      <c r="T352" s="584"/>
      <c r="U352" s="584"/>
      <c r="V352" s="204"/>
      <c r="W352" s="584"/>
      <c r="X352" s="584"/>
      <c r="Y352" s="204"/>
      <c r="Z352" s="584"/>
      <c r="AA352" s="584"/>
      <c r="AB352" s="204"/>
      <c r="AC352" s="584"/>
      <c r="AD352" s="584"/>
      <c r="AE352" s="204"/>
      <c r="AF352" s="607"/>
      <c r="AG352" s="607"/>
      <c r="AH352" s="204"/>
      <c r="AI352" s="584"/>
      <c r="AJ352" s="584"/>
      <c r="AK352" s="318"/>
      <c r="AL352" s="584"/>
      <c r="AM352" s="584"/>
      <c r="AN352" s="204"/>
      <c r="AO352" s="584"/>
      <c r="AP352" s="584"/>
      <c r="AQ352" s="204"/>
      <c r="AR352" s="363"/>
    </row>
    <row r="353" spans="1:44" s="285" customFormat="1" ht="182.25" customHeight="1">
      <c r="A353" s="689" t="s">
        <v>519</v>
      </c>
      <c r="B353" s="690" t="s">
        <v>520</v>
      </c>
      <c r="C353" s="576"/>
      <c r="D353" s="583" t="s">
        <v>41</v>
      </c>
      <c r="E353" s="584">
        <f>E357</f>
        <v>373.4</v>
      </c>
      <c r="F353" s="584">
        <f>F357</f>
        <v>0</v>
      </c>
      <c r="G353" s="580"/>
      <c r="H353" s="584">
        <f>H354+H355+H356+H357+H359+H360</f>
        <v>0</v>
      </c>
      <c r="I353" s="584">
        <f>I354+I355+I356+I357+I359+I360</f>
        <v>0</v>
      </c>
      <c r="J353" s="580"/>
      <c r="K353" s="584">
        <f>K354+K355+K356+K357+K359+K360</f>
        <v>0</v>
      </c>
      <c r="L353" s="584">
        <f>L354+L355+L356+L357+L359+L360</f>
        <v>0</v>
      </c>
      <c r="M353" s="580"/>
      <c r="N353" s="584">
        <f>N354+N355+N356+N357+N359+N360</f>
        <v>0</v>
      </c>
      <c r="O353" s="584">
        <f>O354+O355+O356+O357+O359+O360</f>
        <v>0</v>
      </c>
      <c r="P353" s="580"/>
      <c r="Q353" s="584">
        <f>Q354+Q355+Q356+Q357+Q359+Q360</f>
        <v>0</v>
      </c>
      <c r="R353" s="584">
        <f>R354+R355+R356+R357+R359+R360</f>
        <v>0</v>
      </c>
      <c r="S353" s="580"/>
      <c r="T353" s="584">
        <f>T354+T355+T356+T357+T359+T360</f>
        <v>0</v>
      </c>
      <c r="U353" s="584">
        <f>U354+U355+U356+U357+U359+U360</f>
        <v>0</v>
      </c>
      <c r="V353" s="580"/>
      <c r="W353" s="584">
        <f>W354+W355+W356+W357+W359+W360</f>
        <v>0</v>
      </c>
      <c r="X353" s="584">
        <f>X354+X355+X356+X357+X359+X360</f>
        <v>0</v>
      </c>
      <c r="Y353" s="580"/>
      <c r="Z353" s="584">
        <f>Z354+Z355+Z356+Z357+Z359+Z360</f>
        <v>0</v>
      </c>
      <c r="AA353" s="584">
        <f>AA354+AA355+AA356+AA357+AA359+AA360</f>
        <v>0</v>
      </c>
      <c r="AB353" s="580"/>
      <c r="AC353" s="584">
        <f>AC354+AC355+AC356+AC357+AC359+AC360</f>
        <v>0</v>
      </c>
      <c r="AD353" s="584">
        <f>AD354+AD355+AD356+AD357+AD359+AD360</f>
        <v>0</v>
      </c>
      <c r="AE353" s="580"/>
      <c r="AF353" s="607">
        <f>AF354+AF355+AF356+AF357+AF359+AF360</f>
        <v>0</v>
      </c>
      <c r="AG353" s="607">
        <f>AG354+AG355+AG356+AG357+AG359+AG360</f>
        <v>0</v>
      </c>
      <c r="AH353" s="201" t="e">
        <f>AG353/AF353*1</f>
        <v>#DIV/0!</v>
      </c>
      <c r="AI353" s="584">
        <f>AI354+AI355+AI356+AI357+AI359+AI360</f>
        <v>373.4</v>
      </c>
      <c r="AJ353" s="584">
        <f>AJ354+AJ355+AJ356+AJ357+AJ359+AJ360</f>
        <v>0</v>
      </c>
      <c r="AK353" s="578"/>
      <c r="AL353" s="584">
        <f>AL354+AL355+AL356+AL357+AL359+AL360</f>
        <v>0</v>
      </c>
      <c r="AM353" s="584">
        <f>AM354+AM355+AM356+AM357+AM359+AM360</f>
        <v>0</v>
      </c>
      <c r="AN353" s="580"/>
      <c r="AO353" s="584">
        <f>AO354+AO355+AO356+AO357+AO359+AO360</f>
        <v>0</v>
      </c>
      <c r="AP353" s="584">
        <f>AP354+AP355+AP356+AP357+AP359+AP360</f>
        <v>0</v>
      </c>
      <c r="AQ353" s="580"/>
      <c r="AR353" s="363"/>
    </row>
    <row r="354" spans="1:44" s="285" customFormat="1" ht="182.25" customHeight="1">
      <c r="A354" s="689"/>
      <c r="B354" s="690"/>
      <c r="C354" s="576"/>
      <c r="D354" s="583" t="s">
        <v>37</v>
      </c>
      <c r="E354" s="584">
        <f>H354+K354+N354+Q354+T354+W354+Z354+AC354+AF354+AI354+AL354+AO354</f>
        <v>0</v>
      </c>
      <c r="F354" s="584">
        <f>I354+L354+O354+R354+U354+X354+AA354+AD354+AG354+AJ354+AM354+AP354</f>
        <v>0</v>
      </c>
      <c r="G354" s="580"/>
      <c r="H354" s="575"/>
      <c r="I354" s="575"/>
      <c r="J354" s="580"/>
      <c r="K354" s="575"/>
      <c r="L354" s="575"/>
      <c r="M354" s="580"/>
      <c r="N354" s="575"/>
      <c r="O354" s="575"/>
      <c r="P354" s="580"/>
      <c r="Q354" s="575"/>
      <c r="R354" s="575"/>
      <c r="S354" s="580"/>
      <c r="T354" s="575"/>
      <c r="U354" s="575"/>
      <c r="V354" s="580"/>
      <c r="W354" s="575"/>
      <c r="X354" s="575"/>
      <c r="Y354" s="580"/>
      <c r="Z354" s="575"/>
      <c r="AA354" s="575"/>
      <c r="AB354" s="580"/>
      <c r="AC354" s="575"/>
      <c r="AD354" s="575"/>
      <c r="AE354" s="580"/>
      <c r="AF354" s="602"/>
      <c r="AG354" s="602"/>
      <c r="AH354" s="606"/>
      <c r="AI354" s="575"/>
      <c r="AJ354" s="575"/>
      <c r="AK354" s="578"/>
      <c r="AL354" s="575"/>
      <c r="AM354" s="575"/>
      <c r="AN354" s="580"/>
      <c r="AO354" s="575"/>
      <c r="AP354" s="575"/>
      <c r="AQ354" s="580"/>
      <c r="AR354" s="363"/>
    </row>
    <row r="355" spans="1:44" s="285" customFormat="1" ht="182.25" customHeight="1">
      <c r="A355" s="689"/>
      <c r="B355" s="690"/>
      <c r="C355" s="674"/>
      <c r="D355" s="691" t="s">
        <v>2</v>
      </c>
      <c r="E355" s="688">
        <f t="shared" ref="E355" si="1056">H355+K355+N355+Q355+T355+W355+Z355+AC355+AF355+AI355+AL355+AO355</f>
        <v>0</v>
      </c>
      <c r="F355" s="688">
        <f t="shared" ref="F355" si="1057">I355+L355+O355+R355+U355+X355+AA355+AD355+AG355+AJ355+AM355+AP355</f>
        <v>0</v>
      </c>
      <c r="G355" s="684"/>
      <c r="H355" s="575"/>
      <c r="I355" s="575"/>
      <c r="J355" s="580"/>
      <c r="K355" s="575"/>
      <c r="L355" s="575"/>
      <c r="M355" s="580"/>
      <c r="N355" s="575"/>
      <c r="O355" s="575"/>
      <c r="P355" s="580"/>
      <c r="Q355" s="575"/>
      <c r="R355" s="575"/>
      <c r="S355" s="580"/>
      <c r="T355" s="575"/>
      <c r="U355" s="575"/>
      <c r="V355" s="580"/>
      <c r="W355" s="575"/>
      <c r="X355" s="575"/>
      <c r="Y355" s="580"/>
      <c r="Z355" s="575"/>
      <c r="AA355" s="575"/>
      <c r="AB355" s="580"/>
      <c r="AC355" s="682"/>
      <c r="AD355" s="682"/>
      <c r="AE355" s="684"/>
      <c r="AF355" s="682"/>
      <c r="AG355" s="682"/>
      <c r="AH355" s="684"/>
      <c r="AI355" s="682"/>
      <c r="AJ355" s="682"/>
      <c r="AK355" s="686"/>
      <c r="AL355" s="682"/>
      <c r="AM355" s="682"/>
      <c r="AN355" s="684"/>
      <c r="AO355" s="682"/>
      <c r="AP355" s="682"/>
      <c r="AQ355" s="684"/>
      <c r="AR355" s="680"/>
    </row>
    <row r="356" spans="1:44" s="285" customFormat="1" ht="182.25" customHeight="1">
      <c r="A356" s="689"/>
      <c r="B356" s="690"/>
      <c r="C356" s="675"/>
      <c r="D356" s="691"/>
      <c r="E356" s="688"/>
      <c r="F356" s="688"/>
      <c r="G356" s="685"/>
      <c r="H356" s="575"/>
      <c r="I356" s="575"/>
      <c r="J356" s="580"/>
      <c r="K356" s="575"/>
      <c r="L356" s="575"/>
      <c r="M356" s="580"/>
      <c r="N356" s="575"/>
      <c r="O356" s="575"/>
      <c r="P356" s="580"/>
      <c r="Q356" s="575"/>
      <c r="R356" s="575"/>
      <c r="S356" s="580"/>
      <c r="T356" s="575"/>
      <c r="U356" s="575"/>
      <c r="V356" s="580"/>
      <c r="W356" s="575"/>
      <c r="X356" s="575"/>
      <c r="Y356" s="580"/>
      <c r="Z356" s="575"/>
      <c r="AA356" s="575"/>
      <c r="AB356" s="580"/>
      <c r="AC356" s="683"/>
      <c r="AD356" s="683"/>
      <c r="AE356" s="685"/>
      <c r="AF356" s="683"/>
      <c r="AG356" s="683"/>
      <c r="AH356" s="685"/>
      <c r="AI356" s="683"/>
      <c r="AJ356" s="683"/>
      <c r="AK356" s="687"/>
      <c r="AL356" s="683"/>
      <c r="AM356" s="683"/>
      <c r="AN356" s="685"/>
      <c r="AO356" s="683"/>
      <c r="AP356" s="683"/>
      <c r="AQ356" s="685"/>
      <c r="AR356" s="681"/>
    </row>
    <row r="357" spans="1:44" s="285" customFormat="1" ht="182.25" customHeight="1">
      <c r="A357" s="689"/>
      <c r="B357" s="690"/>
      <c r="C357" s="576"/>
      <c r="D357" s="576" t="s">
        <v>284</v>
      </c>
      <c r="E357" s="584">
        <f>H357+K357+N357+Q357+T357+W357+Z357+AC357+AF357+AI357+AL357+AO357</f>
        <v>373.4</v>
      </c>
      <c r="F357" s="584">
        <f t="shared" ref="F357" si="1058">I357+L357+O357+R357+U357+X357+AA357+AD357+AG357+AJ357+AM357+AP357</f>
        <v>0</v>
      </c>
      <c r="G357" s="580"/>
      <c r="H357" s="575"/>
      <c r="I357" s="575"/>
      <c r="J357" s="580"/>
      <c r="K357" s="575"/>
      <c r="L357" s="575"/>
      <c r="M357" s="580"/>
      <c r="N357" s="575"/>
      <c r="O357" s="575"/>
      <c r="P357" s="580"/>
      <c r="Q357" s="575"/>
      <c r="R357" s="575"/>
      <c r="S357" s="580"/>
      <c r="T357" s="575"/>
      <c r="U357" s="575"/>
      <c r="V357" s="580"/>
      <c r="W357" s="575"/>
      <c r="X357" s="575"/>
      <c r="Y357" s="580"/>
      <c r="Z357" s="575"/>
      <c r="AA357" s="575"/>
      <c r="AB357" s="580"/>
      <c r="AC357" s="575"/>
      <c r="AD357" s="575"/>
      <c r="AE357" s="580"/>
      <c r="AF357" s="602"/>
      <c r="AG357" s="602"/>
      <c r="AH357" s="201" t="e">
        <f>AG357/AF357*1</f>
        <v>#DIV/0!</v>
      </c>
      <c r="AI357" s="575">
        <v>373.4</v>
      </c>
      <c r="AJ357" s="575"/>
      <c r="AK357" s="578"/>
      <c r="AL357" s="575"/>
      <c r="AM357" s="575"/>
      <c r="AN357" s="580"/>
      <c r="AO357" s="575"/>
      <c r="AP357" s="575"/>
      <c r="AQ357" s="580"/>
      <c r="AR357" s="363"/>
    </row>
    <row r="358" spans="1:44" s="285" customFormat="1" ht="182.25" customHeight="1">
      <c r="A358" s="689"/>
      <c r="B358" s="690"/>
      <c r="C358" s="576"/>
      <c r="D358" s="576" t="s">
        <v>292</v>
      </c>
      <c r="E358" s="584">
        <f t="shared" ref="E358:E359" si="1059">H358+K358+N358+Q358+T358+W358+Z358+AC358+AF358+AI358+AL358+AO358</f>
        <v>0</v>
      </c>
      <c r="F358" s="584">
        <f>I358+L358+O358+R358+U358+X358+AA358+AD358+AG358+AJ358+AM358+AP358</f>
        <v>0</v>
      </c>
      <c r="G358" s="580"/>
      <c r="H358" s="575"/>
      <c r="I358" s="575"/>
      <c r="J358" s="580"/>
      <c r="K358" s="575"/>
      <c r="L358" s="575"/>
      <c r="M358" s="580"/>
      <c r="N358" s="575"/>
      <c r="O358" s="575"/>
      <c r="P358" s="580"/>
      <c r="Q358" s="575"/>
      <c r="R358" s="575"/>
      <c r="S358" s="580"/>
      <c r="T358" s="575"/>
      <c r="U358" s="575"/>
      <c r="V358" s="580"/>
      <c r="W358" s="575"/>
      <c r="X358" s="575"/>
      <c r="Y358" s="580"/>
      <c r="Z358" s="575"/>
      <c r="AA358" s="575"/>
      <c r="AB358" s="580"/>
      <c r="AC358" s="575"/>
      <c r="AD358" s="575"/>
      <c r="AE358" s="580"/>
      <c r="AF358" s="602"/>
      <c r="AG358" s="602"/>
      <c r="AH358" s="606"/>
      <c r="AI358" s="575"/>
      <c r="AJ358" s="575"/>
      <c r="AK358" s="578"/>
      <c r="AL358" s="575"/>
      <c r="AM358" s="575"/>
      <c r="AN358" s="580"/>
      <c r="AO358" s="575"/>
      <c r="AP358" s="575"/>
      <c r="AQ358" s="580"/>
      <c r="AR358" s="363"/>
    </row>
    <row r="359" spans="1:44" s="285" customFormat="1" ht="182.25" customHeight="1">
      <c r="A359" s="689"/>
      <c r="B359" s="690"/>
      <c r="C359" s="576"/>
      <c r="D359" s="576" t="s">
        <v>285</v>
      </c>
      <c r="E359" s="584">
        <f t="shared" si="1059"/>
        <v>0</v>
      </c>
      <c r="F359" s="584">
        <f t="shared" ref="F359" si="1060">I359+L359+O359+R359+U359+X359+AA359+AD359+AG359+AJ359+AM359+AP359</f>
        <v>0</v>
      </c>
      <c r="G359" s="580"/>
      <c r="H359" s="575"/>
      <c r="I359" s="575"/>
      <c r="J359" s="580"/>
      <c r="K359" s="575"/>
      <c r="L359" s="575"/>
      <c r="M359" s="580"/>
      <c r="N359" s="575"/>
      <c r="O359" s="575"/>
      <c r="P359" s="580"/>
      <c r="Q359" s="575"/>
      <c r="R359" s="575"/>
      <c r="S359" s="580"/>
      <c r="T359" s="575"/>
      <c r="U359" s="575"/>
      <c r="V359" s="580"/>
      <c r="W359" s="575"/>
      <c r="X359" s="575"/>
      <c r="Y359" s="580"/>
      <c r="Z359" s="575"/>
      <c r="AA359" s="575"/>
      <c r="AB359" s="580"/>
      <c r="AC359" s="575"/>
      <c r="AD359" s="575"/>
      <c r="AE359" s="580"/>
      <c r="AF359" s="602"/>
      <c r="AG359" s="602"/>
      <c r="AH359" s="606"/>
      <c r="AI359" s="575"/>
      <c r="AJ359" s="575"/>
      <c r="AK359" s="578"/>
      <c r="AL359" s="575"/>
      <c r="AM359" s="575"/>
      <c r="AN359" s="580"/>
      <c r="AO359" s="575"/>
      <c r="AP359" s="575"/>
      <c r="AQ359" s="580"/>
      <c r="AR359" s="363"/>
    </row>
    <row r="360" spans="1:44" s="285" customFormat="1" ht="182.25" customHeight="1">
      <c r="A360" s="689"/>
      <c r="B360" s="690"/>
      <c r="C360" s="576"/>
      <c r="D360" s="583" t="s">
        <v>43</v>
      </c>
      <c r="E360" s="584"/>
      <c r="F360" s="584"/>
      <c r="G360" s="204"/>
      <c r="H360" s="584"/>
      <c r="I360" s="575"/>
      <c r="J360" s="580"/>
      <c r="K360" s="575"/>
      <c r="L360" s="575"/>
      <c r="M360" s="580"/>
      <c r="N360" s="575"/>
      <c r="O360" s="575"/>
      <c r="P360" s="580"/>
      <c r="Q360" s="575"/>
      <c r="R360" s="575"/>
      <c r="S360" s="580"/>
      <c r="T360" s="575"/>
      <c r="U360" s="575"/>
      <c r="V360" s="580"/>
      <c r="W360" s="575"/>
      <c r="X360" s="575"/>
      <c r="Y360" s="580"/>
      <c r="Z360" s="575"/>
      <c r="AA360" s="575"/>
      <c r="AB360" s="580"/>
      <c r="AC360" s="575"/>
      <c r="AD360" s="575"/>
      <c r="AE360" s="580"/>
      <c r="AF360" s="602"/>
      <c r="AG360" s="602"/>
      <c r="AH360" s="606"/>
      <c r="AI360" s="575"/>
      <c r="AJ360" s="575"/>
      <c r="AK360" s="578"/>
      <c r="AL360" s="575"/>
      <c r="AM360" s="575"/>
      <c r="AN360" s="580"/>
      <c r="AO360" s="575"/>
      <c r="AP360" s="575"/>
      <c r="AQ360" s="580"/>
      <c r="AR360" s="363"/>
    </row>
    <row r="361" spans="1:44" s="285" customFormat="1" ht="182.25" customHeight="1">
      <c r="A361" s="694" t="s">
        <v>519</v>
      </c>
      <c r="B361" s="692" t="s">
        <v>521</v>
      </c>
      <c r="C361" s="582"/>
      <c r="D361" s="352" t="s">
        <v>41</v>
      </c>
      <c r="E361" s="575">
        <f>E365</f>
        <v>765.6</v>
      </c>
      <c r="F361" s="575">
        <f>F365</f>
        <v>765.6</v>
      </c>
      <c r="G361" s="580"/>
      <c r="H361" s="584">
        <f>H362+H363+H364+H365+H367+H368</f>
        <v>0</v>
      </c>
      <c r="I361" s="584">
        <f>I362+I363+I364+I365+I367+I368</f>
        <v>0</v>
      </c>
      <c r="J361" s="580"/>
      <c r="K361" s="584">
        <f>K362+K363+K364+K365+K367+K368</f>
        <v>0</v>
      </c>
      <c r="L361" s="584">
        <f>L362+L363+L364+L365+L367+L368</f>
        <v>0</v>
      </c>
      <c r="M361" s="580"/>
      <c r="N361" s="584">
        <f>N362+N363+N364+N365+N367+N368</f>
        <v>0</v>
      </c>
      <c r="O361" s="584">
        <f>O362+O363+O364+O365+O367+O368</f>
        <v>0</v>
      </c>
      <c r="P361" s="580"/>
      <c r="Q361" s="584">
        <f>Q362+Q363+Q364+Q365+Q367+Q368</f>
        <v>0</v>
      </c>
      <c r="R361" s="584">
        <f>R362+R363+R364+R365+R367+R368</f>
        <v>0</v>
      </c>
      <c r="S361" s="580"/>
      <c r="T361" s="584">
        <f>T362+T363+T364+T365+T367+T368</f>
        <v>0</v>
      </c>
      <c r="U361" s="584">
        <f>U362+U363+U364+U365+U367+U368</f>
        <v>0</v>
      </c>
      <c r="V361" s="580"/>
      <c r="W361" s="584">
        <f>W362+W363+W364+W365+W367+W368</f>
        <v>0</v>
      </c>
      <c r="X361" s="584">
        <f>X362+X363+X364+X365+X367+X368</f>
        <v>0</v>
      </c>
      <c r="Y361" s="580"/>
      <c r="Z361" s="584">
        <f>Z362+Z363+Z364+Z365+Z367+Z368</f>
        <v>0</v>
      </c>
      <c r="AA361" s="584">
        <f>AA362+AA363+AA364+AA365+AA367+AA368</f>
        <v>0</v>
      </c>
      <c r="AB361" s="580"/>
      <c r="AC361" s="584">
        <f>AC362+AC363+AC364+AC365+AC367+AC368</f>
        <v>0</v>
      </c>
      <c r="AD361" s="584">
        <f>AD362+AD363+AD364+AD365+AD367+AD368</f>
        <v>0</v>
      </c>
      <c r="AE361" s="580"/>
      <c r="AF361" s="607">
        <f>AF362+AF363+AF364+AF365+AF367+AF368</f>
        <v>0</v>
      </c>
      <c r="AG361" s="607">
        <f>AG362+AG363+AG364+AG365+AG367+AG368</f>
        <v>0</v>
      </c>
      <c r="AH361" s="201" t="e">
        <f>AG361/AF361*1</f>
        <v>#DIV/0!</v>
      </c>
      <c r="AI361" s="584">
        <f>AI362+AI363+AI364+AI365+AI367+AI368</f>
        <v>765.6</v>
      </c>
      <c r="AJ361" s="584">
        <f>AJ362+AJ363+AJ364+AJ365+AJ367+AJ368</f>
        <v>765.6</v>
      </c>
      <c r="AK361" s="578"/>
      <c r="AL361" s="584">
        <f>AL362+AL363+AL364+AL365+AL367+AL368</f>
        <v>0</v>
      </c>
      <c r="AM361" s="584">
        <f>AM362+AM363+AM364+AM365+AM367+AM368</f>
        <v>0</v>
      </c>
      <c r="AN361" s="580"/>
      <c r="AO361" s="584">
        <f>AO362+AO363+AO364+AO365+AO367+AO368</f>
        <v>0</v>
      </c>
      <c r="AP361" s="584">
        <f>AP362+AP363+AP364+AP365+AP367+AP368</f>
        <v>0</v>
      </c>
      <c r="AQ361" s="580"/>
      <c r="AR361" s="363"/>
    </row>
    <row r="362" spans="1:44" s="285" customFormat="1" ht="182.25" customHeight="1">
      <c r="A362" s="694"/>
      <c r="B362" s="693"/>
      <c r="C362" s="576"/>
      <c r="D362" s="583" t="s">
        <v>37</v>
      </c>
      <c r="E362" s="584">
        <f>H362+K362+N362+Q362+T362+W362+Z362+AC362+AF362+AI362+AL362+AO362</f>
        <v>0</v>
      </c>
      <c r="F362" s="584">
        <f>I362+L362+O362+R362+U362+X362+AA362+AD362+AG362+AJ362+AM362+AP362</f>
        <v>0</v>
      </c>
      <c r="G362" s="580"/>
      <c r="H362" s="575"/>
      <c r="I362" s="575"/>
      <c r="J362" s="580"/>
      <c r="K362" s="575"/>
      <c r="L362" s="575"/>
      <c r="M362" s="580"/>
      <c r="N362" s="575"/>
      <c r="O362" s="575"/>
      <c r="P362" s="580"/>
      <c r="Q362" s="575"/>
      <c r="R362" s="575"/>
      <c r="S362" s="580"/>
      <c r="T362" s="575"/>
      <c r="U362" s="575"/>
      <c r="V362" s="580"/>
      <c r="W362" s="575"/>
      <c r="X362" s="575"/>
      <c r="Y362" s="580"/>
      <c r="Z362" s="575"/>
      <c r="AA362" s="575"/>
      <c r="AB362" s="580"/>
      <c r="AC362" s="575"/>
      <c r="AD362" s="575"/>
      <c r="AE362" s="580"/>
      <c r="AF362" s="602"/>
      <c r="AG362" s="602"/>
      <c r="AH362" s="606"/>
      <c r="AI362" s="575"/>
      <c r="AJ362" s="575"/>
      <c r="AK362" s="578"/>
      <c r="AL362" s="575"/>
      <c r="AM362" s="575"/>
      <c r="AN362" s="580"/>
      <c r="AO362" s="575"/>
      <c r="AP362" s="575"/>
      <c r="AQ362" s="580"/>
      <c r="AR362" s="363"/>
    </row>
    <row r="363" spans="1:44" s="285" customFormat="1" ht="182.25" customHeight="1">
      <c r="A363" s="694"/>
      <c r="B363" s="693"/>
      <c r="C363" s="674"/>
      <c r="D363" s="674" t="s">
        <v>2</v>
      </c>
      <c r="E363" s="682">
        <f t="shared" ref="E363" si="1061">H363+K363+N363+Q363+T363+W363+Z363+AC363+AF363+AI363+AL363+AO363</f>
        <v>0</v>
      </c>
      <c r="F363" s="682">
        <f t="shared" ref="F363" si="1062">I363+L363+O363+R363+U363+X363+AA363+AD363+AG363+AJ363+AM363+AP363</f>
        <v>0</v>
      </c>
      <c r="G363" s="684"/>
      <c r="H363" s="575"/>
      <c r="I363" s="575"/>
      <c r="J363" s="580"/>
      <c r="K363" s="575"/>
      <c r="L363" s="575"/>
      <c r="M363" s="580"/>
      <c r="N363" s="575"/>
      <c r="O363" s="575"/>
      <c r="P363" s="580"/>
      <c r="Q363" s="575"/>
      <c r="R363" s="575"/>
      <c r="S363" s="580"/>
      <c r="T363" s="575"/>
      <c r="U363" s="575"/>
      <c r="V363" s="580"/>
      <c r="W363" s="575"/>
      <c r="X363" s="575"/>
      <c r="Y363" s="580"/>
      <c r="Z363" s="575"/>
      <c r="AA363" s="575"/>
      <c r="AB363" s="580"/>
      <c r="AC363" s="682"/>
      <c r="AD363" s="682"/>
      <c r="AE363" s="684"/>
      <c r="AF363" s="682"/>
      <c r="AG363" s="682"/>
      <c r="AH363" s="684"/>
      <c r="AI363" s="682"/>
      <c r="AJ363" s="682"/>
      <c r="AK363" s="686"/>
      <c r="AL363" s="682"/>
      <c r="AM363" s="682"/>
      <c r="AN363" s="684"/>
      <c r="AO363" s="682"/>
      <c r="AP363" s="682"/>
      <c r="AQ363" s="684"/>
      <c r="AR363" s="680"/>
    </row>
    <row r="364" spans="1:44" s="285" customFormat="1" ht="182.25" customHeight="1">
      <c r="A364" s="694"/>
      <c r="B364" s="693"/>
      <c r="C364" s="675"/>
      <c r="D364" s="675"/>
      <c r="E364" s="683"/>
      <c r="F364" s="683"/>
      <c r="G364" s="685"/>
      <c r="H364" s="575"/>
      <c r="I364" s="575"/>
      <c r="J364" s="580"/>
      <c r="K364" s="575"/>
      <c r="L364" s="575"/>
      <c r="M364" s="580"/>
      <c r="N364" s="575"/>
      <c r="O364" s="575"/>
      <c r="P364" s="580"/>
      <c r="Q364" s="575"/>
      <c r="R364" s="575"/>
      <c r="S364" s="580"/>
      <c r="T364" s="575"/>
      <c r="U364" s="575"/>
      <c r="V364" s="580"/>
      <c r="W364" s="575"/>
      <c r="X364" s="575"/>
      <c r="Y364" s="580"/>
      <c r="Z364" s="575"/>
      <c r="AA364" s="575"/>
      <c r="AB364" s="580"/>
      <c r="AC364" s="683"/>
      <c r="AD364" s="683"/>
      <c r="AE364" s="685"/>
      <c r="AF364" s="683"/>
      <c r="AG364" s="683"/>
      <c r="AH364" s="685"/>
      <c r="AI364" s="683"/>
      <c r="AJ364" s="683"/>
      <c r="AK364" s="687"/>
      <c r="AL364" s="683"/>
      <c r="AM364" s="683"/>
      <c r="AN364" s="685"/>
      <c r="AO364" s="683"/>
      <c r="AP364" s="683"/>
      <c r="AQ364" s="685"/>
      <c r="AR364" s="681"/>
    </row>
    <row r="365" spans="1:44" s="285" customFormat="1" ht="182.25" customHeight="1">
      <c r="A365" s="694"/>
      <c r="B365" s="693"/>
      <c r="C365" s="576"/>
      <c r="D365" s="576" t="s">
        <v>284</v>
      </c>
      <c r="E365" s="584">
        <f>H365+K365+N365+Q365+T365+W365+Z365+AC365+AF365+AI365+AL365+AO365</f>
        <v>765.6</v>
      </c>
      <c r="F365" s="584">
        <f t="shared" ref="F365" si="1063">I365+L365+O365+R365+U365+X365+AA365+AD365+AG365+AJ365+AM365+AP365</f>
        <v>765.6</v>
      </c>
      <c r="G365" s="580"/>
      <c r="H365" s="575"/>
      <c r="I365" s="575"/>
      <c r="J365" s="580"/>
      <c r="K365" s="575"/>
      <c r="L365" s="575"/>
      <c r="M365" s="580"/>
      <c r="N365" s="575"/>
      <c r="O365" s="575"/>
      <c r="P365" s="580"/>
      <c r="Q365" s="575"/>
      <c r="R365" s="575"/>
      <c r="S365" s="580"/>
      <c r="T365" s="575"/>
      <c r="U365" s="575"/>
      <c r="V365" s="580"/>
      <c r="W365" s="575"/>
      <c r="X365" s="575"/>
      <c r="Y365" s="580"/>
      <c r="Z365" s="575"/>
      <c r="AA365" s="575"/>
      <c r="AB365" s="580"/>
      <c r="AC365" s="575"/>
      <c r="AD365" s="575"/>
      <c r="AE365" s="580"/>
      <c r="AF365" s="602"/>
      <c r="AG365" s="602"/>
      <c r="AH365" s="201" t="e">
        <f>AG365/AF365*1</f>
        <v>#DIV/0!</v>
      </c>
      <c r="AI365" s="575">
        <v>765.6</v>
      </c>
      <c r="AJ365" s="575">
        <v>765.6</v>
      </c>
      <c r="AK365" s="578"/>
      <c r="AL365" s="575"/>
      <c r="AM365" s="575"/>
      <c r="AN365" s="580"/>
      <c r="AO365" s="575"/>
      <c r="AP365" s="575"/>
      <c r="AQ365" s="580"/>
      <c r="AR365" s="363"/>
    </row>
    <row r="366" spans="1:44" s="285" customFormat="1" ht="182.25" customHeight="1">
      <c r="A366" s="694"/>
      <c r="B366" s="693"/>
      <c r="C366" s="576"/>
      <c r="D366" s="576" t="s">
        <v>292</v>
      </c>
      <c r="E366" s="575">
        <f t="shared" ref="E366:E367" si="1064">H366+K366+N366+Q366+T366+W366+Z366+AC366+AF366+AI366+AL366+AO366</f>
        <v>0</v>
      </c>
      <c r="F366" s="575">
        <f>I366+L366+O366+R366+U366+X366+AA366+AD366+AG366+AJ366+AM366+AP366</f>
        <v>0</v>
      </c>
      <c r="G366" s="580"/>
      <c r="H366" s="575"/>
      <c r="I366" s="575"/>
      <c r="J366" s="580"/>
      <c r="K366" s="575"/>
      <c r="L366" s="575"/>
      <c r="M366" s="580"/>
      <c r="N366" s="575"/>
      <c r="O366" s="575"/>
      <c r="P366" s="580"/>
      <c r="Q366" s="575"/>
      <c r="R366" s="575"/>
      <c r="S366" s="580"/>
      <c r="T366" s="575"/>
      <c r="U366" s="575"/>
      <c r="V366" s="580"/>
      <c r="W366" s="575"/>
      <c r="X366" s="575"/>
      <c r="Y366" s="580"/>
      <c r="Z366" s="575"/>
      <c r="AA366" s="575"/>
      <c r="AB366" s="580"/>
      <c r="AC366" s="575"/>
      <c r="AD366" s="575"/>
      <c r="AE366" s="580"/>
      <c r="AF366" s="602"/>
      <c r="AG366" s="602"/>
      <c r="AH366" s="606"/>
      <c r="AI366" s="575"/>
      <c r="AJ366" s="575"/>
      <c r="AK366" s="578"/>
      <c r="AL366" s="575"/>
      <c r="AM366" s="575"/>
      <c r="AN366" s="580"/>
      <c r="AO366" s="575"/>
      <c r="AP366" s="575"/>
      <c r="AQ366" s="580"/>
      <c r="AR366" s="363"/>
    </row>
    <row r="367" spans="1:44" s="285" customFormat="1" ht="182.25" customHeight="1">
      <c r="A367" s="694"/>
      <c r="B367" s="693"/>
      <c r="C367" s="576"/>
      <c r="D367" s="576" t="s">
        <v>285</v>
      </c>
      <c r="E367" s="584">
        <f t="shared" si="1064"/>
        <v>0</v>
      </c>
      <c r="F367" s="584">
        <f t="shared" ref="F367" si="1065">I367+L367+O367+R367+U367+X367+AA367+AD367+AG367+AJ367+AM367+AP367</f>
        <v>0</v>
      </c>
      <c r="G367" s="580"/>
      <c r="H367" s="575"/>
      <c r="I367" s="575"/>
      <c r="J367" s="580"/>
      <c r="K367" s="575"/>
      <c r="L367" s="575"/>
      <c r="M367" s="580"/>
      <c r="N367" s="575"/>
      <c r="O367" s="575"/>
      <c r="P367" s="580"/>
      <c r="Q367" s="575"/>
      <c r="R367" s="575"/>
      <c r="S367" s="580"/>
      <c r="T367" s="575"/>
      <c r="U367" s="575"/>
      <c r="V367" s="580"/>
      <c r="W367" s="575"/>
      <c r="X367" s="575"/>
      <c r="Y367" s="580"/>
      <c r="Z367" s="575"/>
      <c r="AA367" s="575"/>
      <c r="AB367" s="580"/>
      <c r="AC367" s="575"/>
      <c r="AD367" s="575"/>
      <c r="AE367" s="580"/>
      <c r="AF367" s="602"/>
      <c r="AG367" s="602"/>
      <c r="AH367" s="606"/>
      <c r="AI367" s="575"/>
      <c r="AJ367" s="575"/>
      <c r="AK367" s="578"/>
      <c r="AL367" s="575"/>
      <c r="AM367" s="575"/>
      <c r="AN367" s="580"/>
      <c r="AO367" s="575"/>
      <c r="AP367" s="575"/>
      <c r="AQ367" s="580"/>
      <c r="AR367" s="363"/>
    </row>
    <row r="368" spans="1:44" s="285" customFormat="1" ht="182.25" customHeight="1" thickBot="1">
      <c r="A368" s="695"/>
      <c r="B368" s="693"/>
      <c r="C368" s="576"/>
      <c r="D368" s="583" t="s">
        <v>43</v>
      </c>
      <c r="E368" s="584"/>
      <c r="F368" s="584"/>
      <c r="G368" s="580"/>
      <c r="H368" s="575"/>
      <c r="I368" s="575"/>
      <c r="J368" s="580"/>
      <c r="K368" s="575"/>
      <c r="L368" s="575"/>
      <c r="M368" s="580"/>
      <c r="N368" s="575"/>
      <c r="O368" s="575"/>
      <c r="P368" s="580"/>
      <c r="Q368" s="575"/>
      <c r="R368" s="575"/>
      <c r="S368" s="580"/>
      <c r="T368" s="575"/>
      <c r="U368" s="575"/>
      <c r="V368" s="580"/>
      <c r="W368" s="575"/>
      <c r="X368" s="575"/>
      <c r="Y368" s="580"/>
      <c r="Z368" s="575"/>
      <c r="AA368" s="575"/>
      <c r="AB368" s="580"/>
      <c r="AC368" s="575"/>
      <c r="AD368" s="575"/>
      <c r="AE368" s="580"/>
      <c r="AF368" s="602"/>
      <c r="AG368" s="602"/>
      <c r="AH368" s="606"/>
      <c r="AI368" s="575"/>
      <c r="AJ368" s="575"/>
      <c r="AK368" s="578"/>
      <c r="AL368" s="575"/>
      <c r="AM368" s="575"/>
      <c r="AN368" s="580"/>
      <c r="AO368" s="575"/>
      <c r="AP368" s="575"/>
      <c r="AQ368" s="580"/>
      <c r="AR368" s="363"/>
    </row>
    <row r="369" spans="1:44" s="285" customFormat="1" ht="182.25" customHeight="1">
      <c r="A369" s="884" t="s">
        <v>561</v>
      </c>
      <c r="B369" s="671" t="s">
        <v>560</v>
      </c>
      <c r="C369" s="616"/>
      <c r="D369" s="352" t="s">
        <v>41</v>
      </c>
      <c r="E369" s="612">
        <f>E370+E371+E373</f>
        <v>100</v>
      </c>
      <c r="F369" s="612">
        <f>F370+F371+F373</f>
        <v>0</v>
      </c>
      <c r="G369" s="615"/>
      <c r="H369" s="612">
        <f t="shared" ref="H369:I369" si="1066">H370+H371+H373</f>
        <v>0</v>
      </c>
      <c r="I369" s="612">
        <f t="shared" si="1066"/>
        <v>0</v>
      </c>
      <c r="J369" s="615"/>
      <c r="K369" s="612">
        <f t="shared" ref="K369:L369" si="1067">K370+K371+K373</f>
        <v>0</v>
      </c>
      <c r="L369" s="612">
        <f t="shared" si="1067"/>
        <v>0</v>
      </c>
      <c r="M369" s="615"/>
      <c r="N369" s="612">
        <f t="shared" ref="N369:O369" si="1068">N370+N371+N373</f>
        <v>0</v>
      </c>
      <c r="O369" s="612">
        <f t="shared" si="1068"/>
        <v>0</v>
      </c>
      <c r="P369" s="615"/>
      <c r="Q369" s="612">
        <f t="shared" ref="Q369:R369" si="1069">Q370+Q371+Q373</f>
        <v>0</v>
      </c>
      <c r="R369" s="612">
        <f t="shared" si="1069"/>
        <v>0</v>
      </c>
      <c r="S369" s="615"/>
      <c r="T369" s="612">
        <f t="shared" ref="T369:U369" si="1070">T370+T371+T373</f>
        <v>0</v>
      </c>
      <c r="U369" s="612">
        <f t="shared" si="1070"/>
        <v>0</v>
      </c>
      <c r="V369" s="615"/>
      <c r="W369" s="612">
        <f t="shared" ref="W369:X369" si="1071">W370+W371+W373</f>
        <v>0</v>
      </c>
      <c r="X369" s="612">
        <f t="shared" si="1071"/>
        <v>0</v>
      </c>
      <c r="Y369" s="615"/>
      <c r="Z369" s="612">
        <f t="shared" ref="Z369:AA369" si="1072">Z370+Z371+Z373</f>
        <v>0</v>
      </c>
      <c r="AA369" s="612">
        <f t="shared" si="1072"/>
        <v>0</v>
      </c>
      <c r="AB369" s="615"/>
      <c r="AC369" s="612">
        <f>AC371</f>
        <v>0</v>
      </c>
      <c r="AD369" s="612">
        <f>AD371</f>
        <v>0</v>
      </c>
      <c r="AE369" s="615"/>
      <c r="AF369" s="612"/>
      <c r="AG369" s="612"/>
      <c r="AH369" s="615"/>
      <c r="AI369" s="612">
        <f t="shared" ref="AI369:AJ369" si="1073">AI370+AI371+AI373</f>
        <v>0</v>
      </c>
      <c r="AJ369" s="612">
        <f t="shared" si="1073"/>
        <v>0</v>
      </c>
      <c r="AK369" s="614"/>
      <c r="AL369" s="612">
        <f t="shared" ref="AL369:AM369" si="1074">AL370+AL371+AL373</f>
        <v>100</v>
      </c>
      <c r="AM369" s="612">
        <f t="shared" si="1074"/>
        <v>0</v>
      </c>
      <c r="AN369" s="615"/>
      <c r="AO369" s="612">
        <f t="shared" ref="AO369:AP369" si="1075">AO370+AO371+AO373</f>
        <v>0</v>
      </c>
      <c r="AP369" s="612">
        <f t="shared" si="1075"/>
        <v>0</v>
      </c>
      <c r="AQ369" s="615"/>
      <c r="AR369" s="363"/>
    </row>
    <row r="370" spans="1:44" s="285" customFormat="1" ht="182.25" customHeight="1">
      <c r="A370" s="885"/>
      <c r="B370" s="886"/>
      <c r="C370" s="616"/>
      <c r="D370" s="617" t="s">
        <v>37</v>
      </c>
      <c r="E370" s="612"/>
      <c r="F370" s="612"/>
      <c r="G370" s="615"/>
      <c r="H370" s="612"/>
      <c r="I370" s="612"/>
      <c r="J370" s="615"/>
      <c r="K370" s="612"/>
      <c r="L370" s="612"/>
      <c r="M370" s="615"/>
      <c r="N370" s="612"/>
      <c r="O370" s="612"/>
      <c r="P370" s="615"/>
      <c r="Q370" s="612"/>
      <c r="R370" s="612"/>
      <c r="S370" s="615"/>
      <c r="T370" s="612"/>
      <c r="U370" s="612"/>
      <c r="V370" s="615"/>
      <c r="W370" s="612"/>
      <c r="X370" s="612"/>
      <c r="Y370" s="615"/>
      <c r="Z370" s="612"/>
      <c r="AA370" s="612"/>
      <c r="AB370" s="615"/>
      <c r="AC370" s="612"/>
      <c r="AD370" s="612"/>
      <c r="AE370" s="615"/>
      <c r="AF370" s="612"/>
      <c r="AG370" s="612"/>
      <c r="AH370" s="615"/>
      <c r="AI370" s="612"/>
      <c r="AJ370" s="612"/>
      <c r="AK370" s="614"/>
      <c r="AL370" s="612"/>
      <c r="AM370" s="612"/>
      <c r="AN370" s="615"/>
      <c r="AO370" s="612"/>
      <c r="AP370" s="612"/>
      <c r="AQ370" s="615"/>
      <c r="AR370" s="363"/>
    </row>
    <row r="371" spans="1:44" s="285" customFormat="1" ht="182.25" customHeight="1">
      <c r="A371" s="885"/>
      <c r="B371" s="886"/>
      <c r="C371" s="616"/>
      <c r="D371" s="674" t="s">
        <v>2</v>
      </c>
      <c r="E371" s="612"/>
      <c r="F371" s="612"/>
      <c r="G371" s="615"/>
      <c r="H371" s="612"/>
      <c r="I371" s="612"/>
      <c r="J371" s="615"/>
      <c r="K371" s="612"/>
      <c r="L371" s="612"/>
      <c r="M371" s="615"/>
      <c r="N371" s="612"/>
      <c r="O371" s="612"/>
      <c r="P371" s="615"/>
      <c r="Q371" s="612"/>
      <c r="R371" s="612"/>
      <c r="S371" s="615"/>
      <c r="T371" s="612"/>
      <c r="U371" s="612"/>
      <c r="V371" s="615"/>
      <c r="W371" s="612"/>
      <c r="X371" s="612"/>
      <c r="Y371" s="615"/>
      <c r="Z371" s="612"/>
      <c r="AA371" s="612"/>
      <c r="AB371" s="615"/>
      <c r="AC371" s="612"/>
      <c r="AD371" s="612"/>
      <c r="AE371" s="615"/>
      <c r="AF371" s="612"/>
      <c r="AG371" s="612"/>
      <c r="AH371" s="615"/>
      <c r="AI371" s="612"/>
      <c r="AJ371" s="612"/>
      <c r="AK371" s="614"/>
      <c r="AL371" s="612"/>
      <c r="AM371" s="612"/>
      <c r="AN371" s="615"/>
      <c r="AO371" s="612"/>
      <c r="AP371" s="612"/>
      <c r="AQ371" s="615"/>
      <c r="AR371" s="363"/>
    </row>
    <row r="372" spans="1:44" s="285" customFormat="1" ht="182.25" customHeight="1">
      <c r="A372" s="885"/>
      <c r="B372" s="886"/>
      <c r="C372" s="616"/>
      <c r="D372" s="675"/>
      <c r="E372" s="612"/>
      <c r="F372" s="612"/>
      <c r="G372" s="615"/>
      <c r="H372" s="612"/>
      <c r="I372" s="612"/>
      <c r="J372" s="615"/>
      <c r="K372" s="612"/>
      <c r="L372" s="612"/>
      <c r="M372" s="615"/>
      <c r="N372" s="612"/>
      <c r="O372" s="612"/>
      <c r="P372" s="615"/>
      <c r="Q372" s="612"/>
      <c r="R372" s="612"/>
      <c r="S372" s="615"/>
      <c r="T372" s="612"/>
      <c r="U372" s="612"/>
      <c r="V372" s="615"/>
      <c r="W372" s="612"/>
      <c r="X372" s="612"/>
      <c r="Y372" s="615"/>
      <c r="Z372" s="612"/>
      <c r="AA372" s="612"/>
      <c r="AB372" s="615"/>
      <c r="AC372" s="612"/>
      <c r="AD372" s="612"/>
      <c r="AE372" s="615"/>
      <c r="AF372" s="612"/>
      <c r="AG372" s="612"/>
      <c r="AH372" s="615"/>
      <c r="AI372" s="612"/>
      <c r="AJ372" s="612"/>
      <c r="AK372" s="614"/>
      <c r="AL372" s="612"/>
      <c r="AM372" s="612"/>
      <c r="AN372" s="615"/>
      <c r="AO372" s="612"/>
      <c r="AP372" s="612"/>
      <c r="AQ372" s="615"/>
      <c r="AR372" s="363"/>
    </row>
    <row r="373" spans="1:44" s="285" customFormat="1" ht="182.25" customHeight="1">
      <c r="A373" s="885"/>
      <c r="B373" s="886"/>
      <c r="C373" s="616"/>
      <c r="D373" s="613" t="s">
        <v>284</v>
      </c>
      <c r="E373" s="612">
        <f>AI373+AL373+AO373</f>
        <v>100</v>
      </c>
      <c r="F373" s="612">
        <f>AJ373+AM373+AP373</f>
        <v>0</v>
      </c>
      <c r="G373" s="615">
        <f>F373/E373*100</f>
        <v>0</v>
      </c>
      <c r="H373" s="612"/>
      <c r="I373" s="612"/>
      <c r="J373" s="615"/>
      <c r="K373" s="612"/>
      <c r="L373" s="612"/>
      <c r="M373" s="615"/>
      <c r="N373" s="612"/>
      <c r="O373" s="612"/>
      <c r="P373" s="615"/>
      <c r="Q373" s="612"/>
      <c r="R373" s="612"/>
      <c r="S373" s="615"/>
      <c r="T373" s="612"/>
      <c r="U373" s="612"/>
      <c r="V373" s="615"/>
      <c r="W373" s="612"/>
      <c r="X373" s="612"/>
      <c r="Y373" s="615"/>
      <c r="Z373" s="612"/>
      <c r="AA373" s="612"/>
      <c r="AB373" s="615"/>
      <c r="AC373" s="612"/>
      <c r="AD373" s="612"/>
      <c r="AE373" s="615"/>
      <c r="AF373" s="612"/>
      <c r="AG373" s="612"/>
      <c r="AH373" s="615"/>
      <c r="AI373" s="612">
        <v>0</v>
      </c>
      <c r="AJ373" s="612"/>
      <c r="AK373" s="614"/>
      <c r="AL373" s="612">
        <v>100</v>
      </c>
      <c r="AM373" s="612"/>
      <c r="AN373" s="615"/>
      <c r="AO373" s="612"/>
      <c r="AP373" s="612"/>
      <c r="AQ373" s="615"/>
      <c r="AR373" s="363"/>
    </row>
    <row r="374" spans="1:44" s="285" customFormat="1" ht="182.25" customHeight="1">
      <c r="A374" s="885"/>
      <c r="B374" s="886"/>
      <c r="C374" s="616"/>
      <c r="D374" s="613" t="s">
        <v>292</v>
      </c>
      <c r="E374" s="612"/>
      <c r="F374" s="612"/>
      <c r="G374" s="615"/>
      <c r="H374" s="612"/>
      <c r="I374" s="612"/>
      <c r="J374" s="615"/>
      <c r="K374" s="612"/>
      <c r="L374" s="612"/>
      <c r="M374" s="615"/>
      <c r="N374" s="612"/>
      <c r="O374" s="612"/>
      <c r="P374" s="615"/>
      <c r="Q374" s="612"/>
      <c r="R374" s="612"/>
      <c r="S374" s="615"/>
      <c r="T374" s="612"/>
      <c r="U374" s="612"/>
      <c r="V374" s="615"/>
      <c r="W374" s="612"/>
      <c r="X374" s="612"/>
      <c r="Y374" s="615"/>
      <c r="Z374" s="612"/>
      <c r="AA374" s="612"/>
      <c r="AB374" s="615"/>
      <c r="AC374" s="612"/>
      <c r="AD374" s="612"/>
      <c r="AE374" s="615"/>
      <c r="AF374" s="612"/>
      <c r="AG374" s="612"/>
      <c r="AH374" s="615"/>
      <c r="AI374" s="612"/>
      <c r="AJ374" s="612"/>
      <c r="AK374" s="614"/>
      <c r="AL374" s="612"/>
      <c r="AM374" s="612"/>
      <c r="AN374" s="615"/>
      <c r="AO374" s="612"/>
      <c r="AP374" s="612"/>
      <c r="AQ374" s="615"/>
      <c r="AR374" s="363"/>
    </row>
    <row r="375" spans="1:44" s="285" customFormat="1" ht="182.25" customHeight="1">
      <c r="A375" s="618"/>
      <c r="B375" s="887"/>
      <c r="C375" s="616"/>
      <c r="D375" s="613" t="s">
        <v>285</v>
      </c>
      <c r="E375" s="612"/>
      <c r="F375" s="612"/>
      <c r="G375" s="615"/>
      <c r="H375" s="612"/>
      <c r="I375" s="612"/>
      <c r="J375" s="615"/>
      <c r="K375" s="612"/>
      <c r="L375" s="612"/>
      <c r="M375" s="615"/>
      <c r="N375" s="612"/>
      <c r="O375" s="612"/>
      <c r="P375" s="615"/>
      <c r="Q375" s="612"/>
      <c r="R375" s="612"/>
      <c r="S375" s="615"/>
      <c r="T375" s="612"/>
      <c r="U375" s="612"/>
      <c r="V375" s="615"/>
      <c r="W375" s="612"/>
      <c r="X375" s="612"/>
      <c r="Y375" s="615"/>
      <c r="Z375" s="612"/>
      <c r="AA375" s="612"/>
      <c r="AB375" s="615"/>
      <c r="AC375" s="612"/>
      <c r="AD375" s="612"/>
      <c r="AE375" s="615"/>
      <c r="AF375" s="612"/>
      <c r="AG375" s="612"/>
      <c r="AH375" s="615"/>
      <c r="AI375" s="612"/>
      <c r="AJ375" s="612"/>
      <c r="AK375" s="614"/>
      <c r="AL375" s="612"/>
      <c r="AM375" s="612"/>
      <c r="AN375" s="615"/>
      <c r="AO375" s="612"/>
      <c r="AP375" s="612"/>
      <c r="AQ375" s="615"/>
      <c r="AR375" s="363"/>
    </row>
    <row r="376" spans="1:44" s="285" customFormat="1" ht="182.25" customHeight="1">
      <c r="A376" s="620"/>
      <c r="B376" s="888"/>
      <c r="C376" s="616"/>
      <c r="D376" s="617" t="s">
        <v>43</v>
      </c>
      <c r="E376" s="612"/>
      <c r="F376" s="612"/>
      <c r="G376" s="615"/>
      <c r="H376" s="612"/>
      <c r="I376" s="612"/>
      <c r="J376" s="615"/>
      <c r="K376" s="612"/>
      <c r="L376" s="612"/>
      <c r="M376" s="615"/>
      <c r="N376" s="612"/>
      <c r="O376" s="612"/>
      <c r="P376" s="615"/>
      <c r="Q376" s="612"/>
      <c r="R376" s="612"/>
      <c r="S376" s="615"/>
      <c r="T376" s="612"/>
      <c r="U376" s="612"/>
      <c r="V376" s="615"/>
      <c r="W376" s="612"/>
      <c r="X376" s="612"/>
      <c r="Y376" s="615"/>
      <c r="Z376" s="612"/>
      <c r="AA376" s="612"/>
      <c r="AB376" s="615"/>
      <c r="AC376" s="612"/>
      <c r="AD376" s="612"/>
      <c r="AE376" s="615"/>
      <c r="AF376" s="612"/>
      <c r="AG376" s="612"/>
      <c r="AH376" s="615"/>
      <c r="AI376" s="612"/>
      <c r="AJ376" s="612"/>
      <c r="AK376" s="614"/>
      <c r="AL376" s="612"/>
      <c r="AM376" s="612"/>
      <c r="AN376" s="615"/>
      <c r="AO376" s="612"/>
      <c r="AP376" s="612"/>
      <c r="AQ376" s="615"/>
      <c r="AR376" s="363"/>
    </row>
    <row r="377" spans="1:44" s="285" customFormat="1" ht="182.25" customHeight="1">
      <c r="A377" s="689" t="s">
        <v>563</v>
      </c>
      <c r="B377" s="889" t="s">
        <v>562</v>
      </c>
      <c r="C377" s="616"/>
      <c r="D377" s="352" t="s">
        <v>41</v>
      </c>
      <c r="E377" s="612">
        <f t="shared" ref="E377:J377" si="1076">E381</f>
        <v>172.3</v>
      </c>
      <c r="F377" s="612">
        <f t="shared" si="1076"/>
        <v>0</v>
      </c>
      <c r="G377" s="615">
        <f t="shared" si="1076"/>
        <v>0</v>
      </c>
      <c r="H377" s="612">
        <f t="shared" si="1076"/>
        <v>0</v>
      </c>
      <c r="I377" s="612">
        <f t="shared" si="1076"/>
        <v>0</v>
      </c>
      <c r="J377" s="615">
        <f t="shared" si="1076"/>
        <v>0</v>
      </c>
      <c r="K377" s="612"/>
      <c r="L377" s="612"/>
      <c r="M377" s="615"/>
      <c r="N377" s="612"/>
      <c r="O377" s="612"/>
      <c r="P377" s="615"/>
      <c r="Q377" s="612"/>
      <c r="R377" s="612"/>
      <c r="S377" s="615"/>
      <c r="T377" s="612"/>
      <c r="U377" s="612"/>
      <c r="V377" s="615"/>
      <c r="W377" s="612"/>
      <c r="X377" s="612"/>
      <c r="Y377" s="615"/>
      <c r="Z377" s="612"/>
      <c r="AA377" s="612"/>
      <c r="AB377" s="615"/>
      <c r="AC377" s="612"/>
      <c r="AD377" s="612"/>
      <c r="AE377" s="615"/>
      <c r="AF377" s="612"/>
      <c r="AG377" s="612"/>
      <c r="AH377" s="615"/>
      <c r="AI377" s="612">
        <f>AI381</f>
        <v>0</v>
      </c>
      <c r="AJ377" s="612">
        <f>AJ381</f>
        <v>0</v>
      </c>
      <c r="AK377" s="615">
        <f>AK381</f>
        <v>0</v>
      </c>
      <c r="AL377" s="612">
        <f>AL381</f>
        <v>172.3</v>
      </c>
      <c r="AM377" s="612">
        <f>AM381</f>
        <v>0</v>
      </c>
      <c r="AN377" s="615"/>
      <c r="AO377" s="612"/>
      <c r="AP377" s="612"/>
      <c r="AQ377" s="615"/>
      <c r="AR377" s="363"/>
    </row>
    <row r="378" spans="1:44" s="285" customFormat="1" ht="182.25" customHeight="1">
      <c r="A378" s="698"/>
      <c r="B378" s="890"/>
      <c r="C378" s="616"/>
      <c r="D378" s="617" t="s">
        <v>37</v>
      </c>
      <c r="E378" s="612"/>
      <c r="F378" s="612"/>
      <c r="G378" s="615"/>
      <c r="H378" s="612"/>
      <c r="I378" s="612"/>
      <c r="J378" s="615"/>
      <c r="K378" s="612"/>
      <c r="L378" s="612"/>
      <c r="M378" s="615"/>
      <c r="N378" s="612"/>
      <c r="O378" s="612"/>
      <c r="P378" s="615"/>
      <c r="Q378" s="612"/>
      <c r="R378" s="612"/>
      <c r="S378" s="615"/>
      <c r="T378" s="612"/>
      <c r="U378" s="612"/>
      <c r="V378" s="615"/>
      <c r="W378" s="612"/>
      <c r="X378" s="612"/>
      <c r="Y378" s="615"/>
      <c r="Z378" s="612"/>
      <c r="AA378" s="612"/>
      <c r="AB378" s="615"/>
      <c r="AC378" s="612"/>
      <c r="AD378" s="612"/>
      <c r="AE378" s="615"/>
      <c r="AF378" s="612"/>
      <c r="AG378" s="612"/>
      <c r="AH378" s="615"/>
      <c r="AI378" s="612"/>
      <c r="AJ378" s="612"/>
      <c r="AK378" s="614"/>
      <c r="AL378" s="612"/>
      <c r="AM378" s="612"/>
      <c r="AN378" s="615"/>
      <c r="AO378" s="612"/>
      <c r="AP378" s="612"/>
      <c r="AQ378" s="615"/>
      <c r="AR378" s="363"/>
    </row>
    <row r="379" spans="1:44" s="285" customFormat="1" ht="182.25" customHeight="1">
      <c r="A379" s="698"/>
      <c r="B379" s="890"/>
      <c r="C379" s="616"/>
      <c r="D379" s="674" t="s">
        <v>2</v>
      </c>
      <c r="E379" s="612"/>
      <c r="F379" s="612"/>
      <c r="G379" s="615"/>
      <c r="H379" s="612"/>
      <c r="I379" s="612"/>
      <c r="J379" s="615"/>
      <c r="K379" s="612"/>
      <c r="L379" s="612"/>
      <c r="M379" s="615"/>
      <c r="N379" s="612"/>
      <c r="O379" s="612"/>
      <c r="P379" s="615"/>
      <c r="Q379" s="612"/>
      <c r="R379" s="612"/>
      <c r="S379" s="615"/>
      <c r="T379" s="612"/>
      <c r="U379" s="612"/>
      <c r="V379" s="615"/>
      <c r="W379" s="612"/>
      <c r="X379" s="612"/>
      <c r="Y379" s="615"/>
      <c r="Z379" s="612"/>
      <c r="AA379" s="612"/>
      <c r="AB379" s="615"/>
      <c r="AC379" s="612"/>
      <c r="AD379" s="612"/>
      <c r="AE379" s="615"/>
      <c r="AF379" s="612"/>
      <c r="AG379" s="612"/>
      <c r="AH379" s="615"/>
      <c r="AI379" s="612"/>
      <c r="AJ379" s="612"/>
      <c r="AK379" s="614"/>
      <c r="AL379" s="612"/>
      <c r="AM379" s="612"/>
      <c r="AN379" s="615"/>
      <c r="AO379" s="612"/>
      <c r="AP379" s="612"/>
      <c r="AQ379" s="615"/>
      <c r="AR379" s="363"/>
    </row>
    <row r="380" spans="1:44" s="285" customFormat="1" ht="182.25" customHeight="1">
      <c r="A380" s="698"/>
      <c r="B380" s="890"/>
      <c r="C380" s="616"/>
      <c r="D380" s="675"/>
      <c r="E380" s="612"/>
      <c r="F380" s="612"/>
      <c r="G380" s="615"/>
      <c r="H380" s="612"/>
      <c r="I380" s="612"/>
      <c r="J380" s="615"/>
      <c r="K380" s="612"/>
      <c r="L380" s="612"/>
      <c r="M380" s="615"/>
      <c r="N380" s="612"/>
      <c r="O380" s="612"/>
      <c r="P380" s="615"/>
      <c r="Q380" s="612"/>
      <c r="R380" s="612"/>
      <c r="S380" s="615"/>
      <c r="T380" s="612"/>
      <c r="U380" s="612"/>
      <c r="V380" s="615"/>
      <c r="W380" s="612"/>
      <c r="X380" s="612"/>
      <c r="Y380" s="615"/>
      <c r="Z380" s="612"/>
      <c r="AA380" s="612"/>
      <c r="AB380" s="615"/>
      <c r="AC380" s="612"/>
      <c r="AD380" s="612"/>
      <c r="AE380" s="615"/>
      <c r="AF380" s="612"/>
      <c r="AG380" s="612"/>
      <c r="AH380" s="615"/>
      <c r="AI380" s="612"/>
      <c r="AJ380" s="612"/>
      <c r="AK380" s="614"/>
      <c r="AL380" s="612"/>
      <c r="AM380" s="612"/>
      <c r="AN380" s="615"/>
      <c r="AO380" s="612"/>
      <c r="AP380" s="612"/>
      <c r="AQ380" s="615"/>
      <c r="AR380" s="363"/>
    </row>
    <row r="381" spans="1:44" s="285" customFormat="1" ht="182.25" customHeight="1">
      <c r="A381" s="698"/>
      <c r="B381" s="890"/>
      <c r="C381" s="616"/>
      <c r="D381" s="613" t="s">
        <v>284</v>
      </c>
      <c r="E381" s="612">
        <f>AI381+AL381+AO381</f>
        <v>172.3</v>
      </c>
      <c r="F381" s="612">
        <f>AJ381+AM381+AP381</f>
        <v>0</v>
      </c>
      <c r="G381" s="615">
        <f>F381/E381*100</f>
        <v>0</v>
      </c>
      <c r="H381" s="612"/>
      <c r="I381" s="612"/>
      <c r="J381" s="615"/>
      <c r="K381" s="612"/>
      <c r="L381" s="612"/>
      <c r="M381" s="615"/>
      <c r="N381" s="612"/>
      <c r="O381" s="612"/>
      <c r="P381" s="615"/>
      <c r="Q381" s="612"/>
      <c r="R381" s="612"/>
      <c r="S381" s="615"/>
      <c r="T381" s="612"/>
      <c r="U381" s="612"/>
      <c r="V381" s="615"/>
      <c r="W381" s="612"/>
      <c r="X381" s="612"/>
      <c r="Y381" s="615"/>
      <c r="Z381" s="612"/>
      <c r="AA381" s="612"/>
      <c r="AB381" s="615"/>
      <c r="AC381" s="612"/>
      <c r="AD381" s="612"/>
      <c r="AE381" s="615"/>
      <c r="AF381" s="612"/>
      <c r="AG381" s="612"/>
      <c r="AH381" s="615"/>
      <c r="AI381" s="612"/>
      <c r="AJ381" s="612"/>
      <c r="AK381" s="614"/>
      <c r="AL381" s="612">
        <v>172.3</v>
      </c>
      <c r="AM381" s="612"/>
      <c r="AN381" s="615"/>
      <c r="AO381" s="612"/>
      <c r="AP381" s="612"/>
      <c r="AQ381" s="615"/>
      <c r="AR381" s="363"/>
    </row>
    <row r="382" spans="1:44" s="285" customFormat="1" ht="182.25" customHeight="1">
      <c r="A382" s="698"/>
      <c r="B382" s="890"/>
      <c r="C382" s="616"/>
      <c r="D382" s="613" t="s">
        <v>292</v>
      </c>
      <c r="E382" s="612"/>
      <c r="F382" s="612"/>
      <c r="G382" s="615"/>
      <c r="H382" s="612"/>
      <c r="I382" s="612"/>
      <c r="J382" s="615"/>
      <c r="K382" s="612"/>
      <c r="L382" s="612"/>
      <c r="M382" s="615"/>
      <c r="N382" s="612"/>
      <c r="O382" s="612"/>
      <c r="P382" s="615"/>
      <c r="Q382" s="612"/>
      <c r="R382" s="612"/>
      <c r="S382" s="615"/>
      <c r="T382" s="612"/>
      <c r="U382" s="612"/>
      <c r="V382" s="615"/>
      <c r="W382" s="612"/>
      <c r="X382" s="612"/>
      <c r="Y382" s="615"/>
      <c r="Z382" s="612"/>
      <c r="AA382" s="612"/>
      <c r="AB382" s="615"/>
      <c r="AC382" s="612"/>
      <c r="AD382" s="612"/>
      <c r="AE382" s="615"/>
      <c r="AF382" s="612"/>
      <c r="AG382" s="612"/>
      <c r="AH382" s="615"/>
      <c r="AI382" s="612"/>
      <c r="AJ382" s="612"/>
      <c r="AK382" s="614"/>
      <c r="AL382" s="612"/>
      <c r="AM382" s="612"/>
      <c r="AN382" s="615"/>
      <c r="AO382" s="612"/>
      <c r="AP382" s="612"/>
      <c r="AQ382" s="615"/>
      <c r="AR382" s="363"/>
    </row>
    <row r="383" spans="1:44" s="285" customFormat="1" ht="182.25" customHeight="1">
      <c r="A383" s="698"/>
      <c r="B383" s="891"/>
      <c r="C383" s="616"/>
      <c r="D383" s="613" t="s">
        <v>285</v>
      </c>
      <c r="E383" s="612"/>
      <c r="F383" s="612"/>
      <c r="G383" s="615"/>
      <c r="H383" s="612"/>
      <c r="I383" s="612"/>
      <c r="J383" s="615"/>
      <c r="K383" s="612"/>
      <c r="L383" s="612"/>
      <c r="M383" s="615"/>
      <c r="N383" s="612"/>
      <c r="O383" s="612"/>
      <c r="P383" s="615"/>
      <c r="Q383" s="612"/>
      <c r="R383" s="612"/>
      <c r="S383" s="615"/>
      <c r="T383" s="612"/>
      <c r="U383" s="612"/>
      <c r="V383" s="615"/>
      <c r="W383" s="612"/>
      <c r="X383" s="612"/>
      <c r="Y383" s="615"/>
      <c r="Z383" s="612"/>
      <c r="AA383" s="612"/>
      <c r="AB383" s="615"/>
      <c r="AC383" s="612"/>
      <c r="AD383" s="612"/>
      <c r="AE383" s="615"/>
      <c r="AF383" s="612"/>
      <c r="AG383" s="612"/>
      <c r="AH383" s="615"/>
      <c r="AI383" s="612"/>
      <c r="AJ383" s="612"/>
      <c r="AK383" s="614"/>
      <c r="AL383" s="612"/>
      <c r="AM383" s="612"/>
      <c r="AN383" s="615"/>
      <c r="AO383" s="612"/>
      <c r="AP383" s="612"/>
      <c r="AQ383" s="615"/>
      <c r="AR383" s="363"/>
    </row>
    <row r="384" spans="1:44" s="285" customFormat="1" ht="182.25" customHeight="1">
      <c r="A384" s="698"/>
      <c r="B384" s="892"/>
      <c r="C384" s="616"/>
      <c r="D384" s="617" t="s">
        <v>43</v>
      </c>
      <c r="E384" s="612"/>
      <c r="F384" s="612"/>
      <c r="G384" s="615"/>
      <c r="H384" s="612"/>
      <c r="I384" s="612"/>
      <c r="J384" s="615"/>
      <c r="K384" s="612"/>
      <c r="L384" s="612"/>
      <c r="M384" s="615"/>
      <c r="N384" s="612"/>
      <c r="O384" s="612"/>
      <c r="P384" s="615"/>
      <c r="Q384" s="612"/>
      <c r="R384" s="612"/>
      <c r="S384" s="615"/>
      <c r="T384" s="612"/>
      <c r="U384" s="612"/>
      <c r="V384" s="615"/>
      <c r="W384" s="612"/>
      <c r="X384" s="612"/>
      <c r="Y384" s="615"/>
      <c r="Z384" s="612"/>
      <c r="AA384" s="612"/>
      <c r="AB384" s="615"/>
      <c r="AC384" s="612"/>
      <c r="AD384" s="612"/>
      <c r="AE384" s="615"/>
      <c r="AF384" s="612"/>
      <c r="AG384" s="612"/>
      <c r="AH384" s="615"/>
      <c r="AI384" s="612"/>
      <c r="AJ384" s="612"/>
      <c r="AK384" s="614"/>
      <c r="AL384" s="612"/>
      <c r="AM384" s="612"/>
      <c r="AN384" s="615"/>
      <c r="AO384" s="612"/>
      <c r="AP384" s="612"/>
      <c r="AQ384" s="615"/>
      <c r="AR384" s="363"/>
    </row>
    <row r="385" spans="1:44" s="285" customFormat="1" ht="182.25" customHeight="1">
      <c r="A385" s="689" t="s">
        <v>565</v>
      </c>
      <c r="B385" s="689" t="s">
        <v>564</v>
      </c>
      <c r="C385" s="616"/>
      <c r="D385" s="352" t="s">
        <v>41</v>
      </c>
      <c r="E385" s="612">
        <f>E389</f>
        <v>12.4</v>
      </c>
      <c r="F385" s="612">
        <f t="shared" ref="F385:G385" si="1077">F389</f>
        <v>0</v>
      </c>
      <c r="G385" s="612">
        <f t="shared" si="1077"/>
        <v>0</v>
      </c>
      <c r="H385" s="612"/>
      <c r="I385" s="612"/>
      <c r="J385" s="615"/>
      <c r="K385" s="612"/>
      <c r="L385" s="612"/>
      <c r="M385" s="615"/>
      <c r="N385" s="612"/>
      <c r="O385" s="612"/>
      <c r="P385" s="615"/>
      <c r="Q385" s="612"/>
      <c r="R385" s="612"/>
      <c r="S385" s="615"/>
      <c r="T385" s="612"/>
      <c r="U385" s="612"/>
      <c r="V385" s="615"/>
      <c r="W385" s="612"/>
      <c r="X385" s="612"/>
      <c r="Y385" s="615"/>
      <c r="Z385" s="612"/>
      <c r="AA385" s="612"/>
      <c r="AB385" s="615"/>
      <c r="AC385" s="612"/>
      <c r="AD385" s="612"/>
      <c r="AE385" s="615"/>
      <c r="AF385" s="612"/>
      <c r="AG385" s="612"/>
      <c r="AH385" s="615"/>
      <c r="AI385" s="612"/>
      <c r="AJ385" s="612"/>
      <c r="AK385" s="614"/>
      <c r="AL385" s="612">
        <f>AL389</f>
        <v>12.4</v>
      </c>
      <c r="AM385" s="612">
        <f t="shared" ref="AM385:AN385" si="1078">AM389</f>
        <v>0</v>
      </c>
      <c r="AN385" s="612">
        <f t="shared" si="1078"/>
        <v>0</v>
      </c>
      <c r="AO385" s="612"/>
      <c r="AP385" s="612"/>
      <c r="AQ385" s="615"/>
      <c r="AR385" s="363"/>
    </row>
    <row r="386" spans="1:44" s="285" customFormat="1" ht="182.25" customHeight="1">
      <c r="A386" s="698"/>
      <c r="B386" s="698"/>
      <c r="C386" s="616"/>
      <c r="D386" s="617" t="s">
        <v>37</v>
      </c>
      <c r="E386" s="612"/>
      <c r="F386" s="612"/>
      <c r="G386" s="615"/>
      <c r="H386" s="612"/>
      <c r="I386" s="612"/>
      <c r="J386" s="615"/>
      <c r="K386" s="612"/>
      <c r="L386" s="612"/>
      <c r="M386" s="615"/>
      <c r="N386" s="612"/>
      <c r="O386" s="612"/>
      <c r="P386" s="615"/>
      <c r="Q386" s="612"/>
      <c r="R386" s="612"/>
      <c r="S386" s="615"/>
      <c r="T386" s="612"/>
      <c r="U386" s="612"/>
      <c r="V386" s="615"/>
      <c r="W386" s="612"/>
      <c r="X386" s="612"/>
      <c r="Y386" s="615"/>
      <c r="Z386" s="612"/>
      <c r="AA386" s="612"/>
      <c r="AB386" s="615"/>
      <c r="AC386" s="612"/>
      <c r="AD386" s="612"/>
      <c r="AE386" s="615"/>
      <c r="AF386" s="612"/>
      <c r="AG386" s="612"/>
      <c r="AH386" s="615"/>
      <c r="AI386" s="612"/>
      <c r="AJ386" s="612"/>
      <c r="AK386" s="614"/>
      <c r="AL386" s="612"/>
      <c r="AM386" s="612"/>
      <c r="AN386" s="615"/>
      <c r="AO386" s="612"/>
      <c r="AP386" s="612"/>
      <c r="AQ386" s="615"/>
      <c r="AR386" s="363"/>
    </row>
    <row r="387" spans="1:44" s="285" customFormat="1" ht="182.25" customHeight="1">
      <c r="A387" s="698"/>
      <c r="B387" s="698"/>
      <c r="C387" s="616"/>
      <c r="D387" s="674" t="s">
        <v>2</v>
      </c>
      <c r="E387" s="612"/>
      <c r="F387" s="612"/>
      <c r="G387" s="615"/>
      <c r="H387" s="612"/>
      <c r="I387" s="612"/>
      <c r="J387" s="615"/>
      <c r="K387" s="612"/>
      <c r="L387" s="612"/>
      <c r="M387" s="615"/>
      <c r="N387" s="612"/>
      <c r="O387" s="612"/>
      <c r="P387" s="615"/>
      <c r="Q387" s="612"/>
      <c r="R387" s="612"/>
      <c r="S387" s="615"/>
      <c r="T387" s="612"/>
      <c r="U387" s="612"/>
      <c r="V387" s="615"/>
      <c r="W387" s="612"/>
      <c r="X387" s="612"/>
      <c r="Y387" s="615"/>
      <c r="Z387" s="612"/>
      <c r="AA387" s="612"/>
      <c r="AB387" s="615"/>
      <c r="AC387" s="612"/>
      <c r="AD387" s="612"/>
      <c r="AE387" s="615"/>
      <c r="AF387" s="612"/>
      <c r="AG387" s="612"/>
      <c r="AH387" s="615"/>
      <c r="AI387" s="612"/>
      <c r="AJ387" s="612"/>
      <c r="AK387" s="614"/>
      <c r="AL387" s="612"/>
      <c r="AM387" s="612"/>
      <c r="AN387" s="615"/>
      <c r="AO387" s="612"/>
      <c r="AP387" s="612"/>
      <c r="AQ387" s="615"/>
      <c r="AR387" s="363"/>
    </row>
    <row r="388" spans="1:44" s="285" customFormat="1" ht="182.25" customHeight="1">
      <c r="A388" s="698"/>
      <c r="B388" s="698"/>
      <c r="C388" s="616"/>
      <c r="D388" s="675"/>
      <c r="E388" s="612"/>
      <c r="F388" s="612"/>
      <c r="G388" s="615"/>
      <c r="H388" s="612"/>
      <c r="I388" s="612"/>
      <c r="J388" s="615"/>
      <c r="K388" s="612"/>
      <c r="L388" s="612"/>
      <c r="M388" s="615"/>
      <c r="N388" s="612"/>
      <c r="O388" s="612"/>
      <c r="P388" s="615"/>
      <c r="Q388" s="612"/>
      <c r="R388" s="612"/>
      <c r="S388" s="615"/>
      <c r="T388" s="612"/>
      <c r="U388" s="612"/>
      <c r="V388" s="615"/>
      <c r="W388" s="612"/>
      <c r="X388" s="612"/>
      <c r="Y388" s="615"/>
      <c r="Z388" s="612"/>
      <c r="AA388" s="612"/>
      <c r="AB388" s="615"/>
      <c r="AC388" s="612"/>
      <c r="AD388" s="612"/>
      <c r="AE388" s="615"/>
      <c r="AF388" s="612"/>
      <c r="AG388" s="612"/>
      <c r="AH388" s="615"/>
      <c r="AI388" s="612"/>
      <c r="AJ388" s="612"/>
      <c r="AK388" s="614"/>
      <c r="AL388" s="612"/>
      <c r="AM388" s="612"/>
      <c r="AN388" s="615"/>
      <c r="AO388" s="612"/>
      <c r="AP388" s="612"/>
      <c r="AQ388" s="615"/>
      <c r="AR388" s="363"/>
    </row>
    <row r="389" spans="1:44" s="285" customFormat="1" ht="182.25" customHeight="1">
      <c r="A389" s="698"/>
      <c r="B389" s="698"/>
      <c r="C389" s="616"/>
      <c r="D389" s="613" t="s">
        <v>284</v>
      </c>
      <c r="E389" s="612">
        <f>AI389+AL389+AO389</f>
        <v>12.4</v>
      </c>
      <c r="F389" s="612">
        <f>AJ389+AM389+AP389</f>
        <v>0</v>
      </c>
      <c r="G389" s="615">
        <f>F389/E389*100</f>
        <v>0</v>
      </c>
      <c r="H389" s="612"/>
      <c r="I389" s="612"/>
      <c r="J389" s="615"/>
      <c r="K389" s="612"/>
      <c r="L389" s="612"/>
      <c r="M389" s="615"/>
      <c r="N389" s="612"/>
      <c r="O389" s="612"/>
      <c r="P389" s="615"/>
      <c r="Q389" s="612"/>
      <c r="R389" s="612"/>
      <c r="S389" s="615"/>
      <c r="T389" s="612"/>
      <c r="U389" s="612"/>
      <c r="V389" s="615"/>
      <c r="W389" s="612"/>
      <c r="X389" s="612"/>
      <c r="Y389" s="615"/>
      <c r="Z389" s="612"/>
      <c r="AA389" s="612"/>
      <c r="AB389" s="615"/>
      <c r="AC389" s="612"/>
      <c r="AD389" s="612"/>
      <c r="AE389" s="615"/>
      <c r="AF389" s="612"/>
      <c r="AG389" s="612"/>
      <c r="AH389" s="615"/>
      <c r="AI389" s="612"/>
      <c r="AJ389" s="612"/>
      <c r="AK389" s="614"/>
      <c r="AL389" s="612">
        <v>12.4</v>
      </c>
      <c r="AM389" s="612"/>
      <c r="AN389" s="615"/>
      <c r="AO389" s="612"/>
      <c r="AP389" s="612"/>
      <c r="AQ389" s="615"/>
      <c r="AR389" s="363"/>
    </row>
    <row r="390" spans="1:44" s="285" customFormat="1" ht="182.25" customHeight="1">
      <c r="A390" s="698"/>
      <c r="B390" s="698"/>
      <c r="C390" s="616"/>
      <c r="D390" s="613" t="s">
        <v>292</v>
      </c>
      <c r="E390" s="612"/>
      <c r="F390" s="612"/>
      <c r="G390" s="615"/>
      <c r="H390" s="612"/>
      <c r="I390" s="612"/>
      <c r="J390" s="615"/>
      <c r="K390" s="612"/>
      <c r="L390" s="612"/>
      <c r="M390" s="615"/>
      <c r="N390" s="612"/>
      <c r="O390" s="612"/>
      <c r="P390" s="615"/>
      <c r="Q390" s="612"/>
      <c r="R390" s="612"/>
      <c r="S390" s="615"/>
      <c r="T390" s="612"/>
      <c r="U390" s="612"/>
      <c r="V390" s="615"/>
      <c r="W390" s="612"/>
      <c r="X390" s="612"/>
      <c r="Y390" s="615"/>
      <c r="Z390" s="612"/>
      <c r="AA390" s="612"/>
      <c r="AB390" s="615"/>
      <c r="AC390" s="612"/>
      <c r="AD390" s="612"/>
      <c r="AE390" s="615"/>
      <c r="AF390" s="612"/>
      <c r="AG390" s="612"/>
      <c r="AH390" s="615"/>
      <c r="AI390" s="612"/>
      <c r="AJ390" s="612"/>
      <c r="AK390" s="614"/>
      <c r="AL390" s="612"/>
      <c r="AM390" s="612"/>
      <c r="AN390" s="615"/>
      <c r="AO390" s="612"/>
      <c r="AP390" s="612"/>
      <c r="AQ390" s="615"/>
      <c r="AR390" s="363"/>
    </row>
    <row r="391" spans="1:44" s="285" customFormat="1" ht="182.25" customHeight="1">
      <c r="A391" s="698"/>
      <c r="B391" s="698"/>
      <c r="C391" s="616"/>
      <c r="D391" s="613" t="s">
        <v>285</v>
      </c>
      <c r="E391" s="612"/>
      <c r="F391" s="612"/>
      <c r="G391" s="615"/>
      <c r="H391" s="612"/>
      <c r="I391" s="612"/>
      <c r="J391" s="615"/>
      <c r="K391" s="612"/>
      <c r="L391" s="612"/>
      <c r="M391" s="615"/>
      <c r="N391" s="612"/>
      <c r="O391" s="612"/>
      <c r="P391" s="615"/>
      <c r="Q391" s="612"/>
      <c r="R391" s="612"/>
      <c r="S391" s="615"/>
      <c r="T391" s="612"/>
      <c r="U391" s="612"/>
      <c r="V391" s="615"/>
      <c r="W391" s="612"/>
      <c r="X391" s="612"/>
      <c r="Y391" s="615"/>
      <c r="Z391" s="612"/>
      <c r="AA391" s="612"/>
      <c r="AB391" s="615"/>
      <c r="AC391" s="612"/>
      <c r="AD391" s="612"/>
      <c r="AE391" s="615"/>
      <c r="AF391" s="612"/>
      <c r="AG391" s="612"/>
      <c r="AH391" s="615"/>
      <c r="AI391" s="612"/>
      <c r="AJ391" s="612"/>
      <c r="AK391" s="614"/>
      <c r="AL391" s="612"/>
      <c r="AM391" s="612"/>
      <c r="AN391" s="615"/>
      <c r="AO391" s="612"/>
      <c r="AP391" s="612"/>
      <c r="AQ391" s="615"/>
      <c r="AR391" s="363"/>
    </row>
    <row r="392" spans="1:44" s="285" customFormat="1" ht="182.25" customHeight="1">
      <c r="A392" s="698"/>
      <c r="B392" s="698"/>
      <c r="C392" s="616"/>
      <c r="D392" s="617" t="s">
        <v>43</v>
      </c>
      <c r="E392" s="612"/>
      <c r="F392" s="612"/>
      <c r="G392" s="615"/>
      <c r="H392" s="612"/>
      <c r="I392" s="612"/>
      <c r="J392" s="615"/>
      <c r="K392" s="612"/>
      <c r="L392" s="612"/>
      <c r="M392" s="615"/>
      <c r="N392" s="612"/>
      <c r="O392" s="612"/>
      <c r="P392" s="615"/>
      <c r="Q392" s="612"/>
      <c r="R392" s="612"/>
      <c r="S392" s="615"/>
      <c r="T392" s="612"/>
      <c r="U392" s="612"/>
      <c r="V392" s="615"/>
      <c r="W392" s="612"/>
      <c r="X392" s="612"/>
      <c r="Y392" s="615"/>
      <c r="Z392" s="612"/>
      <c r="AA392" s="612"/>
      <c r="AB392" s="615"/>
      <c r="AC392" s="612"/>
      <c r="AD392" s="612"/>
      <c r="AE392" s="615"/>
      <c r="AF392" s="612"/>
      <c r="AG392" s="612"/>
      <c r="AH392" s="615"/>
      <c r="AI392" s="612"/>
      <c r="AJ392" s="612"/>
      <c r="AK392" s="614"/>
      <c r="AL392" s="612"/>
      <c r="AM392" s="612"/>
      <c r="AN392" s="615"/>
      <c r="AO392" s="612"/>
      <c r="AP392" s="612"/>
      <c r="AQ392" s="615"/>
      <c r="AR392" s="363"/>
    </row>
    <row r="393" spans="1:44" s="285" customFormat="1" ht="182.25" customHeight="1">
      <c r="A393" s="631"/>
      <c r="B393" s="671" t="s">
        <v>586</v>
      </c>
      <c r="C393" s="627"/>
      <c r="D393" s="352" t="s">
        <v>41</v>
      </c>
      <c r="E393" s="622">
        <f>E397</f>
        <v>1609.3</v>
      </c>
      <c r="F393" s="622">
        <f t="shared" ref="F393:G393" si="1079">F397</f>
        <v>0</v>
      </c>
      <c r="G393" s="622">
        <f t="shared" si="1079"/>
        <v>0</v>
      </c>
      <c r="H393" s="622"/>
      <c r="I393" s="622"/>
      <c r="J393" s="623"/>
      <c r="K393" s="622"/>
      <c r="L393" s="622"/>
      <c r="M393" s="623"/>
      <c r="N393" s="622"/>
      <c r="O393" s="622"/>
      <c r="P393" s="623"/>
      <c r="Q393" s="622"/>
      <c r="R393" s="622"/>
      <c r="S393" s="623"/>
      <c r="T393" s="622"/>
      <c r="U393" s="622"/>
      <c r="V393" s="623"/>
      <c r="W393" s="622"/>
      <c r="X393" s="622"/>
      <c r="Y393" s="623"/>
      <c r="Z393" s="622"/>
      <c r="AA393" s="622"/>
      <c r="AB393" s="623"/>
      <c r="AC393" s="622"/>
      <c r="AD393" s="622"/>
      <c r="AE393" s="623"/>
      <c r="AF393" s="622"/>
      <c r="AG393" s="622"/>
      <c r="AH393" s="623"/>
      <c r="AI393" s="622"/>
      <c r="AJ393" s="622"/>
      <c r="AK393" s="624"/>
      <c r="AL393" s="622">
        <f>AL397</f>
        <v>1609.3</v>
      </c>
      <c r="AM393" s="622"/>
      <c r="AN393" s="623"/>
      <c r="AO393" s="622"/>
      <c r="AP393" s="622"/>
      <c r="AQ393" s="623"/>
      <c r="AR393" s="363"/>
    </row>
    <row r="394" spans="1:44" s="285" customFormat="1" ht="182.25" customHeight="1">
      <c r="A394" s="676" t="s">
        <v>587</v>
      </c>
      <c r="B394" s="672"/>
      <c r="C394" s="627"/>
      <c r="D394" s="628" t="s">
        <v>37</v>
      </c>
      <c r="E394" s="622"/>
      <c r="F394" s="622"/>
      <c r="G394" s="623"/>
      <c r="H394" s="622"/>
      <c r="I394" s="622"/>
      <c r="J394" s="623"/>
      <c r="K394" s="622"/>
      <c r="L394" s="622"/>
      <c r="M394" s="623"/>
      <c r="N394" s="622"/>
      <c r="O394" s="622"/>
      <c r="P394" s="623"/>
      <c r="Q394" s="622"/>
      <c r="R394" s="622"/>
      <c r="S394" s="623"/>
      <c r="T394" s="622"/>
      <c r="U394" s="622"/>
      <c r="V394" s="623"/>
      <c r="W394" s="622"/>
      <c r="X394" s="622"/>
      <c r="Y394" s="623"/>
      <c r="Z394" s="622"/>
      <c r="AA394" s="622"/>
      <c r="AB394" s="623"/>
      <c r="AC394" s="622"/>
      <c r="AD394" s="622"/>
      <c r="AE394" s="623"/>
      <c r="AF394" s="622"/>
      <c r="AG394" s="622"/>
      <c r="AH394" s="623"/>
      <c r="AI394" s="622"/>
      <c r="AJ394" s="622"/>
      <c r="AK394" s="624"/>
      <c r="AL394" s="622"/>
      <c r="AM394" s="622"/>
      <c r="AN394" s="623"/>
      <c r="AO394" s="622"/>
      <c r="AP394" s="622"/>
      <c r="AQ394" s="623"/>
      <c r="AR394" s="363"/>
    </row>
    <row r="395" spans="1:44" s="285" customFormat="1" ht="182.25" customHeight="1">
      <c r="A395" s="677"/>
      <c r="B395" s="672"/>
      <c r="C395" s="627"/>
      <c r="D395" s="674" t="s">
        <v>2</v>
      </c>
      <c r="E395" s="622"/>
      <c r="F395" s="622"/>
      <c r="G395" s="623"/>
      <c r="H395" s="622"/>
      <c r="I395" s="622"/>
      <c r="J395" s="623"/>
      <c r="K395" s="622"/>
      <c r="L395" s="622"/>
      <c r="M395" s="623"/>
      <c r="N395" s="622"/>
      <c r="O395" s="622"/>
      <c r="P395" s="623"/>
      <c r="Q395" s="622"/>
      <c r="R395" s="622"/>
      <c r="S395" s="623"/>
      <c r="T395" s="622"/>
      <c r="U395" s="622"/>
      <c r="V395" s="623"/>
      <c r="W395" s="622"/>
      <c r="X395" s="622"/>
      <c r="Y395" s="623"/>
      <c r="Z395" s="622"/>
      <c r="AA395" s="622"/>
      <c r="AB395" s="623"/>
      <c r="AC395" s="622"/>
      <c r="AD395" s="622"/>
      <c r="AE395" s="623"/>
      <c r="AF395" s="622"/>
      <c r="AG395" s="622"/>
      <c r="AH395" s="623"/>
      <c r="AI395" s="622"/>
      <c r="AJ395" s="622"/>
      <c r="AK395" s="624"/>
      <c r="AL395" s="622"/>
      <c r="AM395" s="622"/>
      <c r="AN395" s="623"/>
      <c r="AO395" s="622"/>
      <c r="AP395" s="622"/>
      <c r="AQ395" s="623"/>
      <c r="AR395" s="363"/>
    </row>
    <row r="396" spans="1:44" s="285" customFormat="1" ht="182.25" customHeight="1">
      <c r="A396" s="677"/>
      <c r="B396" s="672"/>
      <c r="C396" s="627"/>
      <c r="D396" s="675"/>
      <c r="E396" s="622"/>
      <c r="F396" s="622"/>
      <c r="G396" s="623"/>
      <c r="H396" s="622"/>
      <c r="I396" s="622"/>
      <c r="J396" s="623"/>
      <c r="K396" s="622"/>
      <c r="L396" s="622"/>
      <c r="M396" s="623"/>
      <c r="N396" s="622"/>
      <c r="O396" s="622"/>
      <c r="P396" s="623"/>
      <c r="Q396" s="622"/>
      <c r="R396" s="622"/>
      <c r="S396" s="623"/>
      <c r="T396" s="622"/>
      <c r="U396" s="622"/>
      <c r="V396" s="623"/>
      <c r="W396" s="622"/>
      <c r="X396" s="622"/>
      <c r="Y396" s="623"/>
      <c r="Z396" s="622"/>
      <c r="AA396" s="622"/>
      <c r="AB396" s="623"/>
      <c r="AC396" s="622"/>
      <c r="AD396" s="622"/>
      <c r="AE396" s="623"/>
      <c r="AF396" s="622"/>
      <c r="AG396" s="622"/>
      <c r="AH396" s="623"/>
      <c r="AI396" s="622"/>
      <c r="AJ396" s="622"/>
      <c r="AK396" s="624"/>
      <c r="AL396" s="622"/>
      <c r="AM396" s="622"/>
      <c r="AN396" s="623"/>
      <c r="AO396" s="622"/>
      <c r="AP396" s="622"/>
      <c r="AQ396" s="623"/>
      <c r="AR396" s="363"/>
    </row>
    <row r="397" spans="1:44" s="285" customFormat="1" ht="182.25" customHeight="1">
      <c r="A397" s="677"/>
      <c r="B397" s="672"/>
      <c r="C397" s="627"/>
      <c r="D397" s="626" t="s">
        <v>284</v>
      </c>
      <c r="E397" s="622">
        <f>AI397+AL397+AO397</f>
        <v>1609.3</v>
      </c>
      <c r="F397" s="622">
        <f>AJ397+AM397+AP397</f>
        <v>0</v>
      </c>
      <c r="G397" s="623">
        <f>F397/E397*100</f>
        <v>0</v>
      </c>
      <c r="H397" s="622"/>
      <c r="I397" s="622"/>
      <c r="J397" s="623"/>
      <c r="K397" s="622"/>
      <c r="L397" s="622"/>
      <c r="M397" s="623"/>
      <c r="N397" s="622"/>
      <c r="O397" s="622"/>
      <c r="P397" s="623"/>
      <c r="Q397" s="622"/>
      <c r="R397" s="622"/>
      <c r="S397" s="623"/>
      <c r="T397" s="622"/>
      <c r="U397" s="622"/>
      <c r="V397" s="623"/>
      <c r="W397" s="622"/>
      <c r="X397" s="622"/>
      <c r="Y397" s="623"/>
      <c r="Z397" s="622"/>
      <c r="AA397" s="622"/>
      <c r="AB397" s="623"/>
      <c r="AC397" s="622"/>
      <c r="AD397" s="622"/>
      <c r="AE397" s="623"/>
      <c r="AF397" s="622"/>
      <c r="AG397" s="622"/>
      <c r="AH397" s="623"/>
      <c r="AI397" s="622"/>
      <c r="AJ397" s="622"/>
      <c r="AK397" s="624"/>
      <c r="AL397" s="622">
        <v>1609.3</v>
      </c>
      <c r="AM397" s="622"/>
      <c r="AN397" s="623"/>
      <c r="AO397" s="622"/>
      <c r="AP397" s="622"/>
      <c r="AQ397" s="623"/>
      <c r="AR397" s="363"/>
    </row>
    <row r="398" spans="1:44" s="285" customFormat="1" ht="182.25" customHeight="1">
      <c r="A398" s="677"/>
      <c r="B398" s="672"/>
      <c r="C398" s="627"/>
      <c r="D398" s="626" t="s">
        <v>292</v>
      </c>
      <c r="E398" s="622"/>
      <c r="F398" s="622"/>
      <c r="G398" s="623"/>
      <c r="H398" s="622"/>
      <c r="I398" s="622"/>
      <c r="J398" s="623"/>
      <c r="K398" s="622"/>
      <c r="L398" s="622"/>
      <c r="M398" s="623"/>
      <c r="N398" s="622"/>
      <c r="O398" s="622"/>
      <c r="P398" s="623"/>
      <c r="Q398" s="622"/>
      <c r="R398" s="622"/>
      <c r="S398" s="623"/>
      <c r="T398" s="622"/>
      <c r="U398" s="622"/>
      <c r="V398" s="623"/>
      <c r="W398" s="622"/>
      <c r="X398" s="622"/>
      <c r="Y398" s="623"/>
      <c r="Z398" s="622"/>
      <c r="AA398" s="622"/>
      <c r="AB398" s="623"/>
      <c r="AC398" s="622"/>
      <c r="AD398" s="622"/>
      <c r="AE398" s="623"/>
      <c r="AF398" s="622"/>
      <c r="AG398" s="622"/>
      <c r="AH398" s="623"/>
      <c r="AI398" s="622"/>
      <c r="AJ398" s="622"/>
      <c r="AK398" s="624"/>
      <c r="AL398" s="622"/>
      <c r="AM398" s="622"/>
      <c r="AN398" s="623"/>
      <c r="AO398" s="622"/>
      <c r="AP398" s="622"/>
      <c r="AQ398" s="623"/>
      <c r="AR398" s="363"/>
    </row>
    <row r="399" spans="1:44" s="285" customFormat="1" ht="182.25" customHeight="1">
      <c r="A399" s="677"/>
      <c r="B399" s="672"/>
      <c r="C399" s="627"/>
      <c r="D399" s="626" t="s">
        <v>285</v>
      </c>
      <c r="E399" s="622"/>
      <c r="F399" s="622"/>
      <c r="G399" s="623"/>
      <c r="H399" s="622"/>
      <c r="I399" s="622"/>
      <c r="J399" s="623"/>
      <c r="K399" s="622"/>
      <c r="L399" s="622"/>
      <c r="M399" s="623"/>
      <c r="N399" s="622"/>
      <c r="O399" s="622"/>
      <c r="P399" s="623"/>
      <c r="Q399" s="622"/>
      <c r="R399" s="622"/>
      <c r="S399" s="623"/>
      <c r="T399" s="622"/>
      <c r="U399" s="622"/>
      <c r="V399" s="623"/>
      <c r="W399" s="622"/>
      <c r="X399" s="622"/>
      <c r="Y399" s="623"/>
      <c r="Z399" s="622"/>
      <c r="AA399" s="622"/>
      <c r="AB399" s="623"/>
      <c r="AC399" s="622"/>
      <c r="AD399" s="622"/>
      <c r="AE399" s="623"/>
      <c r="AF399" s="622"/>
      <c r="AG399" s="622"/>
      <c r="AH399" s="623"/>
      <c r="AI399" s="622"/>
      <c r="AJ399" s="622"/>
      <c r="AK399" s="624"/>
      <c r="AL399" s="622"/>
      <c r="AM399" s="622"/>
      <c r="AN399" s="623"/>
      <c r="AO399" s="622"/>
      <c r="AP399" s="622"/>
      <c r="AQ399" s="623"/>
      <c r="AR399" s="363"/>
    </row>
    <row r="400" spans="1:44" s="285" customFormat="1" ht="182.25" customHeight="1">
      <c r="A400" s="678"/>
      <c r="B400" s="673"/>
      <c r="C400" s="627"/>
      <c r="D400" s="628" t="s">
        <v>43</v>
      </c>
      <c r="E400" s="622"/>
      <c r="F400" s="622"/>
      <c r="G400" s="623"/>
      <c r="H400" s="622"/>
      <c r="I400" s="622"/>
      <c r="J400" s="623"/>
      <c r="K400" s="622"/>
      <c r="L400" s="622"/>
      <c r="M400" s="623"/>
      <c r="N400" s="622"/>
      <c r="O400" s="622"/>
      <c r="P400" s="623"/>
      <c r="Q400" s="622"/>
      <c r="R400" s="622"/>
      <c r="S400" s="623"/>
      <c r="T400" s="622"/>
      <c r="U400" s="622"/>
      <c r="V400" s="623"/>
      <c r="W400" s="622"/>
      <c r="X400" s="622"/>
      <c r="Y400" s="623"/>
      <c r="Z400" s="622"/>
      <c r="AA400" s="622"/>
      <c r="AB400" s="623"/>
      <c r="AC400" s="622"/>
      <c r="AD400" s="622"/>
      <c r="AE400" s="623"/>
      <c r="AF400" s="622"/>
      <c r="AG400" s="622"/>
      <c r="AH400" s="623"/>
      <c r="AI400" s="622"/>
      <c r="AJ400" s="622"/>
      <c r="AK400" s="624"/>
      <c r="AL400" s="622"/>
      <c r="AM400" s="622"/>
      <c r="AN400" s="623"/>
      <c r="AO400" s="622"/>
      <c r="AP400" s="622"/>
      <c r="AQ400" s="623"/>
      <c r="AR400" s="363"/>
    </row>
    <row r="401" spans="1:44" s="285" customFormat="1" ht="182.25" customHeight="1">
      <c r="A401" s="676" t="s">
        <v>587</v>
      </c>
      <c r="B401" s="679" t="s">
        <v>588</v>
      </c>
      <c r="C401" s="627"/>
      <c r="D401" s="352" t="s">
        <v>41</v>
      </c>
      <c r="E401" s="622">
        <f>E405</f>
        <v>300</v>
      </c>
      <c r="F401" s="622">
        <f t="shared" ref="F401:G401" si="1080">F405</f>
        <v>0</v>
      </c>
      <c r="G401" s="622">
        <f t="shared" si="1080"/>
        <v>0</v>
      </c>
      <c r="H401" s="622"/>
      <c r="I401" s="622"/>
      <c r="J401" s="623"/>
      <c r="K401" s="622"/>
      <c r="L401" s="622"/>
      <c r="M401" s="623"/>
      <c r="N401" s="622"/>
      <c r="O401" s="622"/>
      <c r="P401" s="623"/>
      <c r="Q401" s="622"/>
      <c r="R401" s="622"/>
      <c r="S401" s="623"/>
      <c r="T401" s="622"/>
      <c r="U401" s="622"/>
      <c r="V401" s="623"/>
      <c r="W401" s="622"/>
      <c r="X401" s="622"/>
      <c r="Y401" s="623"/>
      <c r="Z401" s="622"/>
      <c r="AA401" s="622"/>
      <c r="AB401" s="623"/>
      <c r="AC401" s="622"/>
      <c r="AD401" s="622"/>
      <c r="AE401" s="623"/>
      <c r="AF401" s="622"/>
      <c r="AG401" s="622"/>
      <c r="AH401" s="623"/>
      <c r="AI401" s="622"/>
      <c r="AJ401" s="622"/>
      <c r="AK401" s="624"/>
      <c r="AL401" s="622">
        <f>AL405</f>
        <v>300</v>
      </c>
      <c r="AM401" s="622"/>
      <c r="AN401" s="623"/>
      <c r="AO401" s="622"/>
      <c r="AP401" s="622"/>
      <c r="AQ401" s="623"/>
      <c r="AR401" s="363"/>
    </row>
    <row r="402" spans="1:44" s="285" customFormat="1" ht="182.25" customHeight="1">
      <c r="A402" s="677"/>
      <c r="B402" s="672"/>
      <c r="C402" s="627"/>
      <c r="D402" s="628" t="s">
        <v>37</v>
      </c>
      <c r="E402" s="622"/>
      <c r="F402" s="622"/>
      <c r="G402" s="623"/>
      <c r="H402" s="622"/>
      <c r="I402" s="622"/>
      <c r="J402" s="623"/>
      <c r="K402" s="622"/>
      <c r="L402" s="622"/>
      <c r="M402" s="623"/>
      <c r="N402" s="622"/>
      <c r="O402" s="622"/>
      <c r="P402" s="623"/>
      <c r="Q402" s="622"/>
      <c r="R402" s="622"/>
      <c r="S402" s="623"/>
      <c r="T402" s="622"/>
      <c r="U402" s="622"/>
      <c r="V402" s="623"/>
      <c r="W402" s="622"/>
      <c r="X402" s="622"/>
      <c r="Y402" s="623"/>
      <c r="Z402" s="622"/>
      <c r="AA402" s="622"/>
      <c r="AB402" s="623"/>
      <c r="AC402" s="622"/>
      <c r="AD402" s="622"/>
      <c r="AE402" s="623"/>
      <c r="AF402" s="622"/>
      <c r="AG402" s="622"/>
      <c r="AH402" s="623"/>
      <c r="AI402" s="622"/>
      <c r="AJ402" s="622"/>
      <c r="AK402" s="624"/>
      <c r="AL402" s="622"/>
      <c r="AM402" s="622"/>
      <c r="AN402" s="623"/>
      <c r="AO402" s="622"/>
      <c r="AP402" s="622"/>
      <c r="AQ402" s="623"/>
      <c r="AR402" s="363"/>
    </row>
    <row r="403" spans="1:44" s="285" customFormat="1" ht="182.25" customHeight="1">
      <c r="A403" s="677"/>
      <c r="B403" s="672"/>
      <c r="C403" s="627"/>
      <c r="D403" s="674" t="s">
        <v>2</v>
      </c>
      <c r="E403" s="622"/>
      <c r="F403" s="622"/>
      <c r="G403" s="623"/>
      <c r="H403" s="622"/>
      <c r="I403" s="622"/>
      <c r="J403" s="623"/>
      <c r="K403" s="622"/>
      <c r="L403" s="622"/>
      <c r="M403" s="623"/>
      <c r="N403" s="622"/>
      <c r="O403" s="622"/>
      <c r="P403" s="623"/>
      <c r="Q403" s="622"/>
      <c r="R403" s="622"/>
      <c r="S403" s="623"/>
      <c r="T403" s="622"/>
      <c r="U403" s="622"/>
      <c r="V403" s="623"/>
      <c r="W403" s="622"/>
      <c r="X403" s="622"/>
      <c r="Y403" s="623"/>
      <c r="Z403" s="622"/>
      <c r="AA403" s="622"/>
      <c r="AB403" s="623"/>
      <c r="AC403" s="622"/>
      <c r="AD403" s="622"/>
      <c r="AE403" s="623"/>
      <c r="AF403" s="622"/>
      <c r="AG403" s="622"/>
      <c r="AH403" s="623"/>
      <c r="AI403" s="622"/>
      <c r="AJ403" s="622"/>
      <c r="AK403" s="624"/>
      <c r="AL403" s="622"/>
      <c r="AM403" s="622"/>
      <c r="AN403" s="623"/>
      <c r="AO403" s="622"/>
      <c r="AP403" s="622"/>
      <c r="AQ403" s="623"/>
      <c r="AR403" s="363"/>
    </row>
    <row r="404" spans="1:44" s="285" customFormat="1" ht="182.25" customHeight="1">
      <c r="A404" s="677"/>
      <c r="B404" s="672"/>
      <c r="C404" s="627"/>
      <c r="D404" s="675"/>
      <c r="E404" s="622"/>
      <c r="F404" s="622"/>
      <c r="G404" s="623"/>
      <c r="H404" s="622"/>
      <c r="I404" s="622"/>
      <c r="J404" s="623"/>
      <c r="K404" s="622"/>
      <c r="L404" s="622"/>
      <c r="M404" s="623"/>
      <c r="N404" s="622"/>
      <c r="O404" s="622"/>
      <c r="P404" s="623"/>
      <c r="Q404" s="622"/>
      <c r="R404" s="622"/>
      <c r="S404" s="623"/>
      <c r="T404" s="622"/>
      <c r="U404" s="622"/>
      <c r="V404" s="623"/>
      <c r="W404" s="622"/>
      <c r="X404" s="622"/>
      <c r="Y404" s="623"/>
      <c r="Z404" s="622"/>
      <c r="AA404" s="622"/>
      <c r="AB404" s="623"/>
      <c r="AC404" s="622"/>
      <c r="AD404" s="622"/>
      <c r="AE404" s="623"/>
      <c r="AF404" s="622"/>
      <c r="AG404" s="622"/>
      <c r="AH404" s="623"/>
      <c r="AI404" s="622"/>
      <c r="AJ404" s="622"/>
      <c r="AK404" s="624"/>
      <c r="AL404" s="622"/>
      <c r="AM404" s="622"/>
      <c r="AN404" s="623"/>
      <c r="AO404" s="622"/>
      <c r="AP404" s="622"/>
      <c r="AQ404" s="623"/>
      <c r="AR404" s="363"/>
    </row>
    <row r="405" spans="1:44" s="285" customFormat="1" ht="182.25" customHeight="1">
      <c r="A405" s="677"/>
      <c r="B405" s="672"/>
      <c r="C405" s="627"/>
      <c r="D405" s="626" t="s">
        <v>284</v>
      </c>
      <c r="E405" s="622">
        <f>AI405+AL405+AO405</f>
        <v>300</v>
      </c>
      <c r="F405" s="622">
        <f>AJ405+AM405+AP405</f>
        <v>0</v>
      </c>
      <c r="G405" s="623">
        <f>F405/E405*100</f>
        <v>0</v>
      </c>
      <c r="H405" s="622"/>
      <c r="I405" s="622"/>
      <c r="J405" s="623"/>
      <c r="K405" s="622"/>
      <c r="L405" s="622"/>
      <c r="M405" s="623"/>
      <c r="N405" s="622"/>
      <c r="O405" s="622"/>
      <c r="P405" s="623"/>
      <c r="Q405" s="622"/>
      <c r="R405" s="622"/>
      <c r="S405" s="623"/>
      <c r="T405" s="622"/>
      <c r="U405" s="622"/>
      <c r="V405" s="623"/>
      <c r="W405" s="622"/>
      <c r="X405" s="622"/>
      <c r="Y405" s="623"/>
      <c r="Z405" s="622"/>
      <c r="AA405" s="622"/>
      <c r="AB405" s="623"/>
      <c r="AC405" s="622"/>
      <c r="AD405" s="622"/>
      <c r="AE405" s="623"/>
      <c r="AF405" s="622"/>
      <c r="AG405" s="622"/>
      <c r="AH405" s="623"/>
      <c r="AI405" s="622"/>
      <c r="AJ405" s="622"/>
      <c r="AK405" s="624"/>
      <c r="AL405" s="622">
        <v>300</v>
      </c>
      <c r="AM405" s="622"/>
      <c r="AN405" s="623"/>
      <c r="AO405" s="622"/>
      <c r="AP405" s="622"/>
      <c r="AQ405" s="623"/>
      <c r="AR405" s="363"/>
    </row>
    <row r="406" spans="1:44" s="285" customFormat="1" ht="182.25" customHeight="1">
      <c r="A406" s="677"/>
      <c r="B406" s="672"/>
      <c r="C406" s="627"/>
      <c r="D406" s="626" t="s">
        <v>292</v>
      </c>
      <c r="E406" s="622"/>
      <c r="F406" s="622"/>
      <c r="G406" s="623"/>
      <c r="H406" s="622"/>
      <c r="I406" s="622"/>
      <c r="J406" s="623"/>
      <c r="K406" s="622"/>
      <c r="L406" s="622"/>
      <c r="M406" s="623"/>
      <c r="N406" s="622"/>
      <c r="O406" s="622"/>
      <c r="P406" s="623"/>
      <c r="Q406" s="622"/>
      <c r="R406" s="622"/>
      <c r="S406" s="623"/>
      <c r="T406" s="622"/>
      <c r="U406" s="622"/>
      <c r="V406" s="623"/>
      <c r="W406" s="622"/>
      <c r="X406" s="622"/>
      <c r="Y406" s="623"/>
      <c r="Z406" s="622"/>
      <c r="AA406" s="622"/>
      <c r="AB406" s="623"/>
      <c r="AC406" s="622"/>
      <c r="AD406" s="622"/>
      <c r="AE406" s="623"/>
      <c r="AF406" s="622"/>
      <c r="AG406" s="622"/>
      <c r="AH406" s="623"/>
      <c r="AI406" s="622"/>
      <c r="AJ406" s="622"/>
      <c r="AK406" s="624"/>
      <c r="AL406" s="622"/>
      <c r="AM406" s="622"/>
      <c r="AN406" s="623"/>
      <c r="AO406" s="622"/>
      <c r="AP406" s="622"/>
      <c r="AQ406" s="623"/>
      <c r="AR406" s="363"/>
    </row>
    <row r="407" spans="1:44" s="285" customFormat="1" ht="182.25" customHeight="1">
      <c r="A407" s="678"/>
      <c r="B407" s="672"/>
      <c r="C407" s="627"/>
      <c r="D407" s="626" t="s">
        <v>285</v>
      </c>
      <c r="E407" s="622"/>
      <c r="F407" s="622"/>
      <c r="G407" s="623"/>
      <c r="H407" s="622"/>
      <c r="I407" s="622"/>
      <c r="J407" s="623"/>
      <c r="K407" s="622"/>
      <c r="L407" s="622"/>
      <c r="M407" s="623"/>
      <c r="N407" s="622"/>
      <c r="O407" s="622"/>
      <c r="P407" s="623"/>
      <c r="Q407" s="622"/>
      <c r="R407" s="622"/>
      <c r="S407" s="623"/>
      <c r="T407" s="622"/>
      <c r="U407" s="622"/>
      <c r="V407" s="623"/>
      <c r="W407" s="622"/>
      <c r="X407" s="622"/>
      <c r="Y407" s="623"/>
      <c r="Z407" s="622"/>
      <c r="AA407" s="622"/>
      <c r="AB407" s="623"/>
      <c r="AC407" s="622"/>
      <c r="AD407" s="622"/>
      <c r="AE407" s="623"/>
      <c r="AF407" s="622"/>
      <c r="AG407" s="622"/>
      <c r="AH407" s="623"/>
      <c r="AI407" s="622"/>
      <c r="AJ407" s="622"/>
      <c r="AK407" s="624"/>
      <c r="AL407" s="622"/>
      <c r="AM407" s="622"/>
      <c r="AN407" s="623"/>
      <c r="AO407" s="622"/>
      <c r="AP407" s="622"/>
      <c r="AQ407" s="623"/>
      <c r="AR407" s="363"/>
    </row>
    <row r="408" spans="1:44" s="285" customFormat="1" ht="182.25" customHeight="1" thickBot="1">
      <c r="A408" s="631"/>
      <c r="B408" s="673"/>
      <c r="C408" s="627"/>
      <c r="D408" s="628" t="s">
        <v>43</v>
      </c>
      <c r="E408" s="622"/>
      <c r="F408" s="622"/>
      <c r="G408" s="623"/>
      <c r="H408" s="622"/>
      <c r="I408" s="622"/>
      <c r="J408" s="623"/>
      <c r="K408" s="622"/>
      <c r="L408" s="622"/>
      <c r="M408" s="623"/>
      <c r="N408" s="622"/>
      <c r="O408" s="622"/>
      <c r="P408" s="623"/>
      <c r="Q408" s="622"/>
      <c r="R408" s="622"/>
      <c r="S408" s="623"/>
      <c r="T408" s="622"/>
      <c r="U408" s="622"/>
      <c r="V408" s="623"/>
      <c r="W408" s="622"/>
      <c r="X408" s="622"/>
      <c r="Y408" s="623"/>
      <c r="Z408" s="622"/>
      <c r="AA408" s="622"/>
      <c r="AB408" s="623"/>
      <c r="AC408" s="622"/>
      <c r="AD408" s="622"/>
      <c r="AE408" s="623"/>
      <c r="AF408" s="622"/>
      <c r="AG408" s="622"/>
      <c r="AH408" s="623"/>
      <c r="AI408" s="622"/>
      <c r="AJ408" s="622"/>
      <c r="AK408" s="624"/>
      <c r="AL408" s="622"/>
      <c r="AM408" s="622"/>
      <c r="AN408" s="623"/>
      <c r="AO408" s="622"/>
      <c r="AP408" s="622"/>
      <c r="AQ408" s="623"/>
      <c r="AR408" s="363"/>
    </row>
    <row r="409" spans="1:44" s="285" customFormat="1" ht="165" customHeight="1">
      <c r="A409" s="769" t="s">
        <v>4</v>
      </c>
      <c r="B409" s="714" t="s">
        <v>408</v>
      </c>
      <c r="C409" s="754"/>
      <c r="D409" s="352" t="s">
        <v>41</v>
      </c>
      <c r="E409" s="575">
        <f>H409+K409+N409+Q409+T409+W409+Z409+AC409+AF409+AI409+AL409+AO409</f>
        <v>1000</v>
      </c>
      <c r="F409" s="575">
        <f>I409+L409+O409+R409+U409+X409+AA409+AD409+AG409+AJ409+AM409+AP409</f>
        <v>1000</v>
      </c>
      <c r="G409" s="573">
        <f>F409/E409</f>
        <v>1</v>
      </c>
      <c r="H409" s="575">
        <f>H410+H411+H412+H413+H414+H415</f>
        <v>0</v>
      </c>
      <c r="I409" s="575">
        <f>I410+I411+I412+I413+I414+I415</f>
        <v>0</v>
      </c>
      <c r="J409" s="580"/>
      <c r="K409" s="575">
        <f>K410+K411+K412+K413+K414+K415</f>
        <v>0</v>
      </c>
      <c r="L409" s="575">
        <f>L410+L411+L412+L413+L414+L415</f>
        <v>0</v>
      </c>
      <c r="M409" s="580"/>
      <c r="N409" s="575">
        <f>N410+N411+N412+N413+N414+N415</f>
        <v>0</v>
      </c>
      <c r="O409" s="575">
        <f>O410+O411+O412+O413+O414+O415</f>
        <v>0</v>
      </c>
      <c r="P409" s="580"/>
      <c r="Q409" s="575">
        <f>Q410+Q411+Q412+Q413+Q414+Q415</f>
        <v>0</v>
      </c>
      <c r="R409" s="575">
        <f>R410+R411+R412+R413+R414+R415</f>
        <v>0</v>
      </c>
      <c r="S409" s="580"/>
      <c r="T409" s="575">
        <f>T410+T411+T412+T413+T414+T415</f>
        <v>0</v>
      </c>
      <c r="U409" s="575">
        <f>U410+U411+U412+U413+U414+U415</f>
        <v>0</v>
      </c>
      <c r="V409" s="580"/>
      <c r="W409" s="575">
        <f>W410+W411+W412+W413+W414+W415</f>
        <v>0</v>
      </c>
      <c r="X409" s="575">
        <f>X410+X411+X412+X413+X414+X415</f>
        <v>0</v>
      </c>
      <c r="Y409" s="580"/>
      <c r="Z409" s="575">
        <f t="shared" ref="Z409" si="1081">Z410+Z411+Z412+Z413+Z414+Z415</f>
        <v>0</v>
      </c>
      <c r="AA409" s="575">
        <f t="shared" ref="AA409" si="1082">AA410+AA411+AA412+AA413+AA414+AA415</f>
        <v>0</v>
      </c>
      <c r="AB409" s="580"/>
      <c r="AC409" s="575">
        <f t="shared" ref="AC409" si="1083">AC410+AC411+AC412+AC413+AC414+AC415</f>
        <v>1000</v>
      </c>
      <c r="AD409" s="575">
        <f>AD412</f>
        <v>1000</v>
      </c>
      <c r="AE409" s="573">
        <f t="shared" ref="AE409" si="1084">AD409/AC409</f>
        <v>1</v>
      </c>
      <c r="AF409" s="602">
        <f t="shared" ref="AF409" si="1085">AF410+AF411+AF412+AF413+AF414+AF415</f>
        <v>0</v>
      </c>
      <c r="AG409" s="602">
        <f t="shared" ref="AG409" si="1086">AG410+AG411+AG412+AG413+AG414+AG415</f>
        <v>0</v>
      </c>
      <c r="AH409" s="606"/>
      <c r="AI409" s="575">
        <f t="shared" ref="AI409" si="1087">AI410+AI411+AI412+AI413+AI414+AI415</f>
        <v>0</v>
      </c>
      <c r="AJ409" s="575">
        <f t="shared" ref="AJ409" si="1088">AJ410+AJ411+AJ412+AJ413+AJ414+AJ415</f>
        <v>0</v>
      </c>
      <c r="AK409" s="573"/>
      <c r="AL409" s="575">
        <f t="shared" ref="AL409" si="1089">AL410+AL411+AL412+AL413+AL414+AL415</f>
        <v>0</v>
      </c>
      <c r="AM409" s="575">
        <f t="shared" ref="AM409" si="1090">AM410+AM411+AM412+AM413+AM414+AM415</f>
        <v>0</v>
      </c>
      <c r="AN409" s="580"/>
      <c r="AO409" s="575">
        <f>AO410+AO411+AO412+AO413+AO414+AO415</f>
        <v>0</v>
      </c>
      <c r="AP409" s="575">
        <f>AP410+AP411+AP412+AP413+AP414+AP415</f>
        <v>0</v>
      </c>
      <c r="AQ409" s="580"/>
      <c r="AR409" s="363" t="str">
        <f>AR416</f>
        <v>Исполнение по данному мероприятию 100%</v>
      </c>
    </row>
    <row r="410" spans="1:44" s="285" customFormat="1" ht="103.5" customHeight="1">
      <c r="A410" s="770"/>
      <c r="B410" s="696"/>
      <c r="C410" s="696"/>
      <c r="D410" s="306" t="s">
        <v>37</v>
      </c>
      <c r="E410" s="307">
        <f>H410+K410+N410+Q410+T410+W410+Z410+AC410+AF410+AI410+AL410+AO410</f>
        <v>0</v>
      </c>
      <c r="F410" s="307">
        <f>I410+L410+O410+R410+U410+X410+AA410+AD410+AG410+AJ410+AM410+AP410</f>
        <v>0</v>
      </c>
      <c r="G410" s="204"/>
      <c r="H410" s="307">
        <f>H417</f>
        <v>0</v>
      </c>
      <c r="I410" s="307">
        <f>I417</f>
        <v>0</v>
      </c>
      <c r="J410" s="204"/>
      <c r="K410" s="307">
        <f>K417</f>
        <v>0</v>
      </c>
      <c r="L410" s="307">
        <f>L417</f>
        <v>0</v>
      </c>
      <c r="M410" s="204"/>
      <c r="N410" s="307">
        <f>N417</f>
        <v>0</v>
      </c>
      <c r="O410" s="307">
        <f>O417</f>
        <v>0</v>
      </c>
      <c r="P410" s="204"/>
      <c r="Q410" s="525"/>
      <c r="R410" s="525">
        <f>R417</f>
        <v>0</v>
      </c>
      <c r="S410" s="204"/>
      <c r="T410" s="307">
        <f>T417</f>
        <v>0</v>
      </c>
      <c r="U410" s="307">
        <f>U417</f>
        <v>0</v>
      </c>
      <c r="V410" s="204"/>
      <c r="W410" s="307">
        <f>W417</f>
        <v>0</v>
      </c>
      <c r="X410" s="307">
        <f>X417</f>
        <v>0</v>
      </c>
      <c r="Y410" s="204"/>
      <c r="Z410" s="307">
        <f>Z417</f>
        <v>0</v>
      </c>
      <c r="AA410" s="307">
        <f>AA417</f>
        <v>0</v>
      </c>
      <c r="AB410" s="204"/>
      <c r="AC410" s="307">
        <f>AC417</f>
        <v>0</v>
      </c>
      <c r="AD410" s="307">
        <f>AD417</f>
        <v>0</v>
      </c>
      <c r="AE410" s="204"/>
      <c r="AF410" s="607">
        <f>AF417</f>
        <v>0</v>
      </c>
      <c r="AG410" s="607">
        <f>AG417</f>
        <v>0</v>
      </c>
      <c r="AH410" s="204"/>
      <c r="AI410" s="307">
        <f>AI417</f>
        <v>0</v>
      </c>
      <c r="AJ410" s="307">
        <f>AJ417</f>
        <v>0</v>
      </c>
      <c r="AK410" s="318"/>
      <c r="AL410" s="307">
        <f>AL417</f>
        <v>0</v>
      </c>
      <c r="AM410" s="307">
        <f>AM417</f>
        <v>0</v>
      </c>
      <c r="AN410" s="204"/>
      <c r="AO410" s="307">
        <f>AO417</f>
        <v>0</v>
      </c>
      <c r="AP410" s="307">
        <f>AP417</f>
        <v>0</v>
      </c>
      <c r="AQ410" s="204"/>
      <c r="AR410" s="259"/>
    </row>
    <row r="411" spans="1:44" s="285" customFormat="1" ht="114.75" customHeight="1">
      <c r="A411" s="770"/>
      <c r="B411" s="696"/>
      <c r="C411" s="696"/>
      <c r="D411" s="305" t="s">
        <v>2</v>
      </c>
      <c r="E411" s="307">
        <f t="shared" ref="E411:E415" si="1091">H411+K411+N411+Q411+T411+W411+Z411+AC411+AF411+AI411+AL411+AO411</f>
        <v>0</v>
      </c>
      <c r="F411" s="307">
        <f t="shared" ref="F411:F415" si="1092">I411+L411+O411+R411+U411+X411+AA411+AD411+AG411+AJ411+AM411+AP411</f>
        <v>0</v>
      </c>
      <c r="G411" s="204"/>
      <c r="H411" s="307">
        <f t="shared" ref="H411:I415" si="1093">H418</f>
        <v>0</v>
      </c>
      <c r="I411" s="307">
        <f t="shared" si="1093"/>
        <v>0</v>
      </c>
      <c r="J411" s="204"/>
      <c r="K411" s="307">
        <f t="shared" ref="K411:L411" si="1094">K418</f>
        <v>0</v>
      </c>
      <c r="L411" s="307">
        <f t="shared" si="1094"/>
        <v>0</v>
      </c>
      <c r="M411" s="204"/>
      <c r="N411" s="307">
        <f t="shared" ref="N411:O411" si="1095">N418</f>
        <v>0</v>
      </c>
      <c r="O411" s="307">
        <f t="shared" si="1095"/>
        <v>0</v>
      </c>
      <c r="P411" s="204"/>
      <c r="Q411" s="525"/>
      <c r="R411" s="525">
        <f t="shared" ref="R411" si="1096">R418</f>
        <v>0</v>
      </c>
      <c r="S411" s="204"/>
      <c r="T411" s="307">
        <f t="shared" ref="T411:U411" si="1097">T418</f>
        <v>0</v>
      </c>
      <c r="U411" s="307">
        <f t="shared" si="1097"/>
        <v>0</v>
      </c>
      <c r="V411" s="204"/>
      <c r="W411" s="307">
        <f t="shared" ref="W411:X411" si="1098">W418</f>
        <v>0</v>
      </c>
      <c r="X411" s="307">
        <f t="shared" si="1098"/>
        <v>0</v>
      </c>
      <c r="Y411" s="204"/>
      <c r="Z411" s="307">
        <f t="shared" ref="Z411:AA411" si="1099">Z418</f>
        <v>0</v>
      </c>
      <c r="AA411" s="307">
        <f t="shared" si="1099"/>
        <v>0</v>
      </c>
      <c r="AB411" s="204"/>
      <c r="AC411" s="307">
        <f t="shared" ref="AC411:AD411" si="1100">AC418</f>
        <v>0</v>
      </c>
      <c r="AD411" s="307">
        <f t="shared" si="1100"/>
        <v>0</v>
      </c>
      <c r="AE411" s="204"/>
      <c r="AF411" s="607">
        <f t="shared" ref="AF411:AG411" si="1101">AF418</f>
        <v>0</v>
      </c>
      <c r="AG411" s="607">
        <f t="shared" si="1101"/>
        <v>0</v>
      </c>
      <c r="AH411" s="204"/>
      <c r="AI411" s="307">
        <f t="shared" ref="AI411:AJ411" si="1102">AI418</f>
        <v>0</v>
      </c>
      <c r="AJ411" s="307">
        <f t="shared" si="1102"/>
        <v>0</v>
      </c>
      <c r="AK411" s="318"/>
      <c r="AL411" s="307">
        <f t="shared" ref="AL411:AM411" si="1103">AL418</f>
        <v>0</v>
      </c>
      <c r="AM411" s="307">
        <f t="shared" si="1103"/>
        <v>0</v>
      </c>
      <c r="AN411" s="204"/>
      <c r="AO411" s="307">
        <f t="shared" ref="AO411:AP411" si="1104">AO418</f>
        <v>0</v>
      </c>
      <c r="AP411" s="307">
        <f t="shared" si="1104"/>
        <v>0</v>
      </c>
      <c r="AQ411" s="204"/>
      <c r="AR411" s="259"/>
    </row>
    <row r="412" spans="1:44" s="285" customFormat="1" ht="409.6" customHeight="1">
      <c r="A412" s="770"/>
      <c r="B412" s="696"/>
      <c r="C412" s="696"/>
      <c r="D412" s="305" t="s">
        <v>284</v>
      </c>
      <c r="E412" s="584">
        <f t="shared" si="1091"/>
        <v>1000</v>
      </c>
      <c r="F412" s="584">
        <f t="shared" si="1092"/>
        <v>1000</v>
      </c>
      <c r="G412" s="201">
        <f t="shared" ref="G412:G427" si="1105">F412/E412</f>
        <v>1</v>
      </c>
      <c r="H412" s="307">
        <f t="shared" si="1093"/>
        <v>0</v>
      </c>
      <c r="I412" s="307">
        <f t="shared" si="1093"/>
        <v>0</v>
      </c>
      <c r="J412" s="204"/>
      <c r="K412" s="307">
        <f t="shared" ref="K412:L412" si="1106">K419</f>
        <v>0</v>
      </c>
      <c r="L412" s="307">
        <f t="shared" si="1106"/>
        <v>0</v>
      </c>
      <c r="M412" s="204"/>
      <c r="N412" s="307">
        <f t="shared" ref="N412:O412" si="1107">N419</f>
        <v>0</v>
      </c>
      <c r="O412" s="307">
        <f t="shared" si="1107"/>
        <v>0</v>
      </c>
      <c r="P412" s="204"/>
      <c r="Q412" s="525"/>
      <c r="R412" s="525">
        <f t="shared" ref="R412" si="1108">R419</f>
        <v>0</v>
      </c>
      <c r="S412" s="204"/>
      <c r="T412" s="307">
        <f t="shared" ref="T412:U412" si="1109">T419</f>
        <v>0</v>
      </c>
      <c r="U412" s="307">
        <f t="shared" si="1109"/>
        <v>0</v>
      </c>
      <c r="V412" s="204"/>
      <c r="W412" s="307">
        <f t="shared" ref="W412:X412" si="1110">W419</f>
        <v>0</v>
      </c>
      <c r="X412" s="307">
        <f t="shared" si="1110"/>
        <v>0</v>
      </c>
      <c r="Y412" s="204"/>
      <c r="Z412" s="307">
        <f t="shared" ref="Z412:AA412" si="1111">Z419</f>
        <v>0</v>
      </c>
      <c r="AA412" s="307">
        <f t="shared" si="1111"/>
        <v>0</v>
      </c>
      <c r="AB412" s="204"/>
      <c r="AC412" s="307">
        <v>1000</v>
      </c>
      <c r="AD412" s="307">
        <f>AD419</f>
        <v>1000</v>
      </c>
      <c r="AE412" s="201">
        <f t="shared" ref="AE412" si="1112">AD412/AC412</f>
        <v>1</v>
      </c>
      <c r="AF412" s="607">
        <f t="shared" ref="AF412:AG412" si="1113">AF419</f>
        <v>0</v>
      </c>
      <c r="AG412" s="607">
        <f t="shared" si="1113"/>
        <v>0</v>
      </c>
      <c r="AH412" s="204"/>
      <c r="AI412" s="307">
        <f t="shared" ref="AI412:AJ412" si="1114">AI419</f>
        <v>0</v>
      </c>
      <c r="AJ412" s="307">
        <f t="shared" si="1114"/>
        <v>0</v>
      </c>
      <c r="AK412" s="201"/>
      <c r="AL412" s="307">
        <f t="shared" ref="AL412:AM412" si="1115">AL419</f>
        <v>0</v>
      </c>
      <c r="AM412" s="307">
        <f t="shared" si="1115"/>
        <v>0</v>
      </c>
      <c r="AN412" s="204"/>
      <c r="AO412" s="307">
        <f t="shared" ref="AO412:AP412" si="1116">AO419</f>
        <v>0</v>
      </c>
      <c r="AP412" s="307">
        <f t="shared" si="1116"/>
        <v>0</v>
      </c>
      <c r="AQ412" s="204"/>
      <c r="AR412" s="259" t="str">
        <f>AR419</f>
        <v xml:space="preserve">Дотация на поощрение достижения высоких показателей качества организации и осуществления бюджетного процесса в поселениях района предоставлена в полном объеме </v>
      </c>
    </row>
    <row r="413" spans="1:44" s="285" customFormat="1" ht="354" customHeight="1">
      <c r="A413" s="770"/>
      <c r="B413" s="696"/>
      <c r="C413" s="696"/>
      <c r="D413" s="305" t="s">
        <v>292</v>
      </c>
      <c r="E413" s="575">
        <f t="shared" si="1091"/>
        <v>0</v>
      </c>
      <c r="F413" s="575">
        <f t="shared" si="1092"/>
        <v>0</v>
      </c>
      <c r="G413" s="204"/>
      <c r="H413" s="307">
        <f t="shared" si="1093"/>
        <v>0</v>
      </c>
      <c r="I413" s="307">
        <f t="shared" si="1093"/>
        <v>0</v>
      </c>
      <c r="J413" s="204"/>
      <c r="K413" s="307">
        <f t="shared" ref="K413:L413" si="1117">K420</f>
        <v>0</v>
      </c>
      <c r="L413" s="307">
        <f t="shared" si="1117"/>
        <v>0</v>
      </c>
      <c r="M413" s="204"/>
      <c r="N413" s="307">
        <f t="shared" ref="N413:O413" si="1118">N420</f>
        <v>0</v>
      </c>
      <c r="O413" s="307">
        <f t="shared" si="1118"/>
        <v>0</v>
      </c>
      <c r="P413" s="204"/>
      <c r="Q413" s="525"/>
      <c r="R413" s="525">
        <f t="shared" ref="R413" si="1119">R420</f>
        <v>0</v>
      </c>
      <c r="S413" s="204"/>
      <c r="T413" s="307">
        <f t="shared" ref="T413:U413" si="1120">T420</f>
        <v>0</v>
      </c>
      <c r="U413" s="307">
        <f t="shared" si="1120"/>
        <v>0</v>
      </c>
      <c r="V413" s="204"/>
      <c r="W413" s="307">
        <f t="shared" ref="W413:X413" si="1121">W420</f>
        <v>0</v>
      </c>
      <c r="X413" s="307">
        <f t="shared" si="1121"/>
        <v>0</v>
      </c>
      <c r="Y413" s="204"/>
      <c r="Z413" s="307">
        <f t="shared" ref="Z413:AA413" si="1122">Z420</f>
        <v>0</v>
      </c>
      <c r="AA413" s="307">
        <f t="shared" si="1122"/>
        <v>0</v>
      </c>
      <c r="AB413" s="204"/>
      <c r="AC413" s="307">
        <f t="shared" ref="AC413:AD413" si="1123">AC420</f>
        <v>0</v>
      </c>
      <c r="AD413" s="307">
        <f t="shared" si="1123"/>
        <v>0</v>
      </c>
      <c r="AE413" s="204"/>
      <c r="AF413" s="607">
        <f t="shared" ref="AF413:AG413" si="1124">AF420</f>
        <v>0</v>
      </c>
      <c r="AG413" s="607">
        <f t="shared" si="1124"/>
        <v>0</v>
      </c>
      <c r="AH413" s="204"/>
      <c r="AI413" s="307">
        <f t="shared" ref="AI413:AJ413" si="1125">AI420</f>
        <v>0</v>
      </c>
      <c r="AJ413" s="307">
        <f t="shared" si="1125"/>
        <v>0</v>
      </c>
      <c r="AK413" s="318"/>
      <c r="AL413" s="307">
        <f t="shared" ref="AL413:AM413" si="1126">AL420</f>
        <v>0</v>
      </c>
      <c r="AM413" s="307">
        <f t="shared" si="1126"/>
        <v>0</v>
      </c>
      <c r="AN413" s="204"/>
      <c r="AO413" s="307">
        <f t="shared" ref="AO413:AP413" si="1127">AO420</f>
        <v>0</v>
      </c>
      <c r="AP413" s="307">
        <f t="shared" si="1127"/>
        <v>0</v>
      </c>
      <c r="AQ413" s="204"/>
      <c r="AR413" s="259"/>
    </row>
    <row r="414" spans="1:44" s="285" customFormat="1" ht="79.5" customHeight="1">
      <c r="A414" s="770"/>
      <c r="B414" s="696"/>
      <c r="C414" s="696"/>
      <c r="D414" s="305" t="s">
        <v>285</v>
      </c>
      <c r="E414" s="307">
        <f t="shared" si="1091"/>
        <v>0</v>
      </c>
      <c r="F414" s="307">
        <f t="shared" si="1092"/>
        <v>0</v>
      </c>
      <c r="G414" s="204"/>
      <c r="H414" s="307">
        <f t="shared" si="1093"/>
        <v>0</v>
      </c>
      <c r="I414" s="307">
        <f t="shared" si="1093"/>
        <v>0</v>
      </c>
      <c r="J414" s="204"/>
      <c r="K414" s="307">
        <f t="shared" ref="K414:L414" si="1128">K421</f>
        <v>0</v>
      </c>
      <c r="L414" s="307">
        <f t="shared" si="1128"/>
        <v>0</v>
      </c>
      <c r="M414" s="204"/>
      <c r="N414" s="307">
        <f t="shared" ref="N414:O414" si="1129">N421</f>
        <v>0</v>
      </c>
      <c r="O414" s="307">
        <f t="shared" si="1129"/>
        <v>0</v>
      </c>
      <c r="P414" s="204"/>
      <c r="Q414" s="525"/>
      <c r="R414" s="525">
        <f t="shared" ref="R414" si="1130">R421</f>
        <v>0</v>
      </c>
      <c r="S414" s="204"/>
      <c r="T414" s="307">
        <f t="shared" ref="T414:U414" si="1131">T421</f>
        <v>0</v>
      </c>
      <c r="U414" s="307">
        <f t="shared" si="1131"/>
        <v>0</v>
      </c>
      <c r="V414" s="204"/>
      <c r="W414" s="307">
        <f t="shared" ref="W414:X414" si="1132">W421</f>
        <v>0</v>
      </c>
      <c r="X414" s="307">
        <f t="shared" si="1132"/>
        <v>0</v>
      </c>
      <c r="Y414" s="204"/>
      <c r="Z414" s="307">
        <f t="shared" ref="Z414:AA414" si="1133">Z421</f>
        <v>0</v>
      </c>
      <c r="AA414" s="307">
        <f t="shared" si="1133"/>
        <v>0</v>
      </c>
      <c r="AB414" s="204"/>
      <c r="AC414" s="307">
        <f t="shared" ref="AC414:AD414" si="1134">AC421</f>
        <v>0</v>
      </c>
      <c r="AD414" s="307">
        <f t="shared" si="1134"/>
        <v>0</v>
      </c>
      <c r="AE414" s="204"/>
      <c r="AF414" s="607">
        <f t="shared" ref="AF414:AG414" si="1135">AF421</f>
        <v>0</v>
      </c>
      <c r="AG414" s="607">
        <f t="shared" si="1135"/>
        <v>0</v>
      </c>
      <c r="AH414" s="204"/>
      <c r="AI414" s="307">
        <f t="shared" ref="AI414:AJ414" si="1136">AI421</f>
        <v>0</v>
      </c>
      <c r="AJ414" s="307">
        <f t="shared" si="1136"/>
        <v>0</v>
      </c>
      <c r="AK414" s="318"/>
      <c r="AL414" s="307">
        <f t="shared" ref="AL414:AM414" si="1137">AL421</f>
        <v>0</v>
      </c>
      <c r="AM414" s="307">
        <f t="shared" si="1137"/>
        <v>0</v>
      </c>
      <c r="AN414" s="204"/>
      <c r="AO414" s="307">
        <f t="shared" ref="AO414:AP414" si="1138">AO421</f>
        <v>0</v>
      </c>
      <c r="AP414" s="307">
        <f t="shared" si="1138"/>
        <v>0</v>
      </c>
      <c r="AQ414" s="204"/>
      <c r="AR414" s="259"/>
    </row>
    <row r="415" spans="1:44" s="285" customFormat="1" ht="102" customHeight="1" thickBot="1">
      <c r="A415" s="771"/>
      <c r="B415" s="715"/>
      <c r="C415" s="715"/>
      <c r="D415" s="282" t="s">
        <v>43</v>
      </c>
      <c r="E415" s="208">
        <f t="shared" si="1091"/>
        <v>0</v>
      </c>
      <c r="F415" s="208">
        <f t="shared" si="1092"/>
        <v>0</v>
      </c>
      <c r="G415" s="346"/>
      <c r="H415" s="208">
        <f t="shared" si="1093"/>
        <v>0</v>
      </c>
      <c r="I415" s="208">
        <f t="shared" si="1093"/>
        <v>0</v>
      </c>
      <c r="J415" s="346"/>
      <c r="K415" s="208">
        <f t="shared" ref="K415:L415" si="1139">K422</f>
        <v>0</v>
      </c>
      <c r="L415" s="208">
        <f t="shared" si="1139"/>
        <v>0</v>
      </c>
      <c r="M415" s="346"/>
      <c r="N415" s="208">
        <f t="shared" ref="N415:O415" si="1140">N422</f>
        <v>0</v>
      </c>
      <c r="O415" s="208">
        <f t="shared" si="1140"/>
        <v>0</v>
      </c>
      <c r="P415" s="346"/>
      <c r="Q415" s="208"/>
      <c r="R415" s="208">
        <f t="shared" ref="R415" si="1141">R422</f>
        <v>0</v>
      </c>
      <c r="S415" s="346"/>
      <c r="T415" s="208">
        <f t="shared" ref="T415:U415" si="1142">T422</f>
        <v>0</v>
      </c>
      <c r="U415" s="208">
        <f t="shared" si="1142"/>
        <v>0</v>
      </c>
      <c r="V415" s="346"/>
      <c r="W415" s="208">
        <f t="shared" ref="W415:X415" si="1143">W422</f>
        <v>0</v>
      </c>
      <c r="X415" s="208">
        <f t="shared" si="1143"/>
        <v>0</v>
      </c>
      <c r="Y415" s="346"/>
      <c r="Z415" s="208">
        <f t="shared" ref="Z415:AA415" si="1144">Z422</f>
        <v>0</v>
      </c>
      <c r="AA415" s="208">
        <f t="shared" si="1144"/>
        <v>0</v>
      </c>
      <c r="AB415" s="346"/>
      <c r="AC415" s="208">
        <f t="shared" ref="AC415:AD415" si="1145">AC422</f>
        <v>0</v>
      </c>
      <c r="AD415" s="208">
        <f t="shared" si="1145"/>
        <v>0</v>
      </c>
      <c r="AE415" s="346"/>
      <c r="AF415" s="208">
        <f t="shared" ref="AF415:AG415" si="1146">AF422</f>
        <v>0</v>
      </c>
      <c r="AG415" s="208">
        <f t="shared" si="1146"/>
        <v>0</v>
      </c>
      <c r="AH415" s="346"/>
      <c r="AI415" s="208">
        <f t="shared" ref="AI415:AJ415" si="1147">AI422</f>
        <v>0</v>
      </c>
      <c r="AJ415" s="208">
        <f t="shared" si="1147"/>
        <v>0</v>
      </c>
      <c r="AK415" s="350"/>
      <c r="AL415" s="208">
        <f t="shared" ref="AL415:AM415" si="1148">AL422</f>
        <v>0</v>
      </c>
      <c r="AM415" s="208">
        <f t="shared" si="1148"/>
        <v>0</v>
      </c>
      <c r="AN415" s="346"/>
      <c r="AO415" s="208">
        <f t="shared" ref="AO415:AP415" si="1149">AO422</f>
        <v>0</v>
      </c>
      <c r="AP415" s="208">
        <f t="shared" si="1149"/>
        <v>0</v>
      </c>
      <c r="AQ415" s="346"/>
      <c r="AR415" s="349"/>
    </row>
    <row r="416" spans="1:44" s="285" customFormat="1" ht="139.5" customHeight="1">
      <c r="A416" s="750" t="s">
        <v>319</v>
      </c>
      <c r="B416" s="714" t="s">
        <v>419</v>
      </c>
      <c r="C416" s="714"/>
      <c r="D416" s="280" t="s">
        <v>41</v>
      </c>
      <c r="E416" s="200">
        <f>H416+K416+N416+Q416+T416+W416+Z416+AC416+AF416+AI416+AL416+AO416</f>
        <v>1000</v>
      </c>
      <c r="F416" s="200">
        <f>I416+L416+O416+R416+U416+X416+AA416+AD416+AG416+AJ416+AM416+AP416</f>
        <v>1000</v>
      </c>
      <c r="G416" s="202">
        <f>F416/E416</f>
        <v>1</v>
      </c>
      <c r="H416" s="200">
        <f>H417+H418+H419+H420+H421+H422</f>
        <v>0</v>
      </c>
      <c r="I416" s="200">
        <f>I417+I418+I419+I420+I421+I422</f>
        <v>0</v>
      </c>
      <c r="J416" s="356"/>
      <c r="K416" s="200">
        <f>K417+K418+K419+K420+K421+K422</f>
        <v>0</v>
      </c>
      <c r="L416" s="200">
        <f>L417+L418+L419+L420+L421+L422</f>
        <v>0</v>
      </c>
      <c r="M416" s="356"/>
      <c r="N416" s="200">
        <f>N417+N418+N419+N420+N421+N422</f>
        <v>0</v>
      </c>
      <c r="O416" s="200">
        <f>O417+O418+O419+O420+O421+O422</f>
        <v>0</v>
      </c>
      <c r="P416" s="356"/>
      <c r="Q416" s="200"/>
      <c r="R416" s="200">
        <f>R417+R418+R419+R420+R421+R422</f>
        <v>0</v>
      </c>
      <c r="S416" s="356"/>
      <c r="T416" s="200">
        <f>T417+T418+T419+T420+T421+T422</f>
        <v>0</v>
      </c>
      <c r="U416" s="200">
        <f>U417+U418+U419+U420+U421+U422</f>
        <v>0</v>
      </c>
      <c r="V416" s="356"/>
      <c r="W416" s="200">
        <f>W417+W418+W419+W420+W421+W422</f>
        <v>0</v>
      </c>
      <c r="X416" s="200">
        <f>X417+X418+X419+X420+X421+X422</f>
        <v>0</v>
      </c>
      <c r="Y416" s="356"/>
      <c r="Z416" s="200">
        <f t="shared" ref="Z416" si="1150">Z417+Z418+Z419+Z420+Z421+Z422</f>
        <v>0</v>
      </c>
      <c r="AA416" s="200">
        <f t="shared" ref="AA416" si="1151">AA417+AA418+AA419+AA420+AA421+AA422</f>
        <v>0</v>
      </c>
      <c r="AB416" s="356"/>
      <c r="AC416" s="200">
        <f t="shared" ref="AC416" si="1152">AC417+AC418+AC419+AC420+AC421+AC422</f>
        <v>1000</v>
      </c>
      <c r="AD416" s="200">
        <f t="shared" ref="AD416" si="1153">AD417+AD418+AD419+AD420+AD421+AD422</f>
        <v>1000</v>
      </c>
      <c r="AE416" s="201">
        <f>AD416/AC416</f>
        <v>1</v>
      </c>
      <c r="AF416" s="200">
        <f t="shared" ref="AF416" si="1154">AF417+AF418+AF419+AF420+AF421+AF422</f>
        <v>0</v>
      </c>
      <c r="AG416" s="200">
        <f t="shared" ref="AG416" si="1155">AG417+AG418+AG419+AG420+AG421+AG422</f>
        <v>0</v>
      </c>
      <c r="AH416" s="356"/>
      <c r="AI416" s="200">
        <f t="shared" ref="AI416" si="1156">AI417+AI418+AI419+AI420+AI421+AI422</f>
        <v>0</v>
      </c>
      <c r="AJ416" s="200">
        <f t="shared" ref="AJ416" si="1157">AJ417+AJ418+AJ419+AJ420+AJ421+AJ422</f>
        <v>0</v>
      </c>
      <c r="AK416" s="202"/>
      <c r="AL416" s="200">
        <f t="shared" ref="AL416" si="1158">AL417+AL418+AL419+AL420+AL421+AL422</f>
        <v>0</v>
      </c>
      <c r="AM416" s="200">
        <f t="shared" ref="AM416" si="1159">AM417+AM418+AM419+AM420+AM421+AM422</f>
        <v>0</v>
      </c>
      <c r="AN416" s="356"/>
      <c r="AO416" s="200">
        <f>AO417+AO418+AO419+AO420+AO421+AO422</f>
        <v>0</v>
      </c>
      <c r="AP416" s="200">
        <f>AP417+AP418+AP419+AP420+AP421+AP422</f>
        <v>0</v>
      </c>
      <c r="AQ416" s="356"/>
      <c r="AR416" s="357" t="s">
        <v>534</v>
      </c>
    </row>
    <row r="417" spans="1:44" s="285" customFormat="1" ht="121.5" customHeight="1">
      <c r="A417" s="751"/>
      <c r="B417" s="696"/>
      <c r="C417" s="696"/>
      <c r="D417" s="306" t="s">
        <v>37</v>
      </c>
      <c r="E417" s="307">
        <f>H417+K417+N417+Q417+T417+W417+Z417+AC417+AF417+AI417+AL417+AO417</f>
        <v>0</v>
      </c>
      <c r="F417" s="307">
        <f>I417+L417+O417+R417+U417+X417+AA417+AD417+AG417+AJ417+AM417+AP417</f>
        <v>0</v>
      </c>
      <c r="G417" s="204"/>
      <c r="H417" s="307"/>
      <c r="I417" s="307"/>
      <c r="J417" s="204"/>
      <c r="K417" s="307"/>
      <c r="L417" s="307"/>
      <c r="M417" s="204"/>
      <c r="N417" s="307"/>
      <c r="O417" s="307"/>
      <c r="P417" s="204"/>
      <c r="Q417" s="525"/>
      <c r="R417" s="525"/>
      <c r="S417" s="204"/>
      <c r="T417" s="307"/>
      <c r="U417" s="307"/>
      <c r="V417" s="204"/>
      <c r="W417" s="307"/>
      <c r="X417" s="307"/>
      <c r="Y417" s="204"/>
      <c r="Z417" s="307"/>
      <c r="AA417" s="307"/>
      <c r="AB417" s="204"/>
      <c r="AC417" s="307"/>
      <c r="AD417" s="307"/>
      <c r="AE417" s="204"/>
      <c r="AF417" s="607"/>
      <c r="AG417" s="607"/>
      <c r="AH417" s="204"/>
      <c r="AI417" s="307"/>
      <c r="AJ417" s="307"/>
      <c r="AK417" s="318"/>
      <c r="AL417" s="307"/>
      <c r="AM417" s="307"/>
      <c r="AN417" s="204"/>
      <c r="AO417" s="307"/>
      <c r="AP417" s="307"/>
      <c r="AQ417" s="204"/>
      <c r="AR417" s="259"/>
    </row>
    <row r="418" spans="1:44" s="285" customFormat="1" ht="110.25" customHeight="1">
      <c r="A418" s="751"/>
      <c r="B418" s="696"/>
      <c r="C418" s="696"/>
      <c r="D418" s="305" t="s">
        <v>2</v>
      </c>
      <c r="E418" s="307">
        <f t="shared" ref="E418:E422" si="1160">H418+K418+N418+Q418+T418+W418+Z418+AC418+AF418+AI418+AL418+AO418</f>
        <v>0</v>
      </c>
      <c r="F418" s="307">
        <f t="shared" ref="F418:F422" si="1161">I418+L418+O418+R418+U418+X418+AA418+AD418+AG418+AJ418+AM418+AP418</f>
        <v>0</v>
      </c>
      <c r="G418" s="204"/>
      <c r="H418" s="307"/>
      <c r="I418" s="307"/>
      <c r="J418" s="204"/>
      <c r="K418" s="307"/>
      <c r="L418" s="307"/>
      <c r="M418" s="204"/>
      <c r="N418" s="307"/>
      <c r="O418" s="307"/>
      <c r="P418" s="204"/>
      <c r="Q418" s="525"/>
      <c r="R418" s="525"/>
      <c r="S418" s="204"/>
      <c r="T418" s="307"/>
      <c r="U418" s="307"/>
      <c r="V418" s="204"/>
      <c r="W418" s="307"/>
      <c r="X418" s="307"/>
      <c r="Y418" s="204"/>
      <c r="Z418" s="307"/>
      <c r="AA418" s="307"/>
      <c r="AB418" s="204"/>
      <c r="AC418" s="307"/>
      <c r="AD418" s="307"/>
      <c r="AE418" s="204"/>
      <c r="AF418" s="607"/>
      <c r="AG418" s="607"/>
      <c r="AH418" s="204"/>
      <c r="AI418" s="307"/>
      <c r="AJ418" s="307"/>
      <c r="AK418" s="318"/>
      <c r="AL418" s="307"/>
      <c r="AM418" s="307"/>
      <c r="AN418" s="204"/>
      <c r="AO418" s="307"/>
      <c r="AP418" s="307"/>
      <c r="AQ418" s="204"/>
      <c r="AR418" s="259"/>
    </row>
    <row r="419" spans="1:44" s="285" customFormat="1" ht="409.6" customHeight="1" thickBot="1">
      <c r="A419" s="751"/>
      <c r="B419" s="696"/>
      <c r="C419" s="696"/>
      <c r="D419" s="305" t="s">
        <v>284</v>
      </c>
      <c r="E419" s="307">
        <f t="shared" si="1160"/>
        <v>1000</v>
      </c>
      <c r="F419" s="307">
        <f t="shared" si="1161"/>
        <v>1000</v>
      </c>
      <c r="G419" s="201">
        <f t="shared" si="1105"/>
        <v>1</v>
      </c>
      <c r="H419" s="307"/>
      <c r="I419" s="307"/>
      <c r="J419" s="204"/>
      <c r="K419" s="307"/>
      <c r="L419" s="307"/>
      <c r="M419" s="204"/>
      <c r="N419" s="307"/>
      <c r="O419" s="307"/>
      <c r="P419" s="204"/>
      <c r="Q419" s="525"/>
      <c r="R419" s="525"/>
      <c r="S419" s="204"/>
      <c r="T419" s="307"/>
      <c r="U419" s="307"/>
      <c r="V419" s="204"/>
      <c r="W419" s="307"/>
      <c r="X419" s="307"/>
      <c r="Y419" s="204"/>
      <c r="Z419" s="307"/>
      <c r="AA419" s="307"/>
      <c r="AB419" s="204"/>
      <c r="AC419" s="307">
        <v>1000</v>
      </c>
      <c r="AD419" s="307">
        <v>1000</v>
      </c>
      <c r="AE419" s="201">
        <f t="shared" ref="AE419" si="1162">AD419/AC419</f>
        <v>1</v>
      </c>
      <c r="AF419" s="607"/>
      <c r="AG419" s="607"/>
      <c r="AH419" s="204"/>
      <c r="AI419" s="307">
        <v>0</v>
      </c>
      <c r="AJ419" s="307">
        <v>0</v>
      </c>
      <c r="AK419" s="201"/>
      <c r="AL419" s="307"/>
      <c r="AM419" s="307"/>
      <c r="AN419" s="204"/>
      <c r="AO419" s="307"/>
      <c r="AP419" s="307"/>
      <c r="AQ419" s="204"/>
      <c r="AR419" s="259" t="s">
        <v>533</v>
      </c>
    </row>
    <row r="420" spans="1:44" s="285" customFormat="1" ht="387" customHeight="1">
      <c r="A420" s="751"/>
      <c r="B420" s="696"/>
      <c r="C420" s="696"/>
      <c r="D420" s="305" t="s">
        <v>292</v>
      </c>
      <c r="E420" s="200">
        <f t="shared" si="1160"/>
        <v>0</v>
      </c>
      <c r="F420" s="200">
        <f t="shared" si="1161"/>
        <v>0</v>
      </c>
      <c r="G420" s="204"/>
      <c r="H420" s="307"/>
      <c r="I420" s="307"/>
      <c r="J420" s="204"/>
      <c r="K420" s="307"/>
      <c r="L420" s="307"/>
      <c r="M420" s="204"/>
      <c r="N420" s="307"/>
      <c r="O420" s="307"/>
      <c r="P420" s="204"/>
      <c r="Q420" s="525"/>
      <c r="R420" s="525"/>
      <c r="S420" s="204"/>
      <c r="T420" s="307"/>
      <c r="U420" s="307"/>
      <c r="V420" s="204"/>
      <c r="W420" s="307"/>
      <c r="X420" s="307"/>
      <c r="Y420" s="204"/>
      <c r="Z420" s="307"/>
      <c r="AA420" s="307"/>
      <c r="AB420" s="204"/>
      <c r="AC420" s="307"/>
      <c r="AD420" s="307"/>
      <c r="AE420" s="204"/>
      <c r="AF420" s="607"/>
      <c r="AG420" s="607"/>
      <c r="AH420" s="204"/>
      <c r="AI420" s="307"/>
      <c r="AJ420" s="307"/>
      <c r="AK420" s="318"/>
      <c r="AL420" s="307"/>
      <c r="AM420" s="307"/>
      <c r="AN420" s="204"/>
      <c r="AO420" s="307"/>
      <c r="AP420" s="307"/>
      <c r="AQ420" s="204"/>
      <c r="AR420" s="259"/>
    </row>
    <row r="421" spans="1:44" s="285" customFormat="1" ht="84.75" customHeight="1">
      <c r="A421" s="751"/>
      <c r="B421" s="696"/>
      <c r="C421" s="696"/>
      <c r="D421" s="305" t="s">
        <v>285</v>
      </c>
      <c r="E421" s="307">
        <f t="shared" si="1160"/>
        <v>0</v>
      </c>
      <c r="F421" s="307">
        <f t="shared" si="1161"/>
        <v>0</v>
      </c>
      <c r="G421" s="204"/>
      <c r="H421" s="307"/>
      <c r="I421" s="307"/>
      <c r="J421" s="204"/>
      <c r="K421" s="307"/>
      <c r="L421" s="307"/>
      <c r="M421" s="204"/>
      <c r="N421" s="307"/>
      <c r="O421" s="307"/>
      <c r="P421" s="204"/>
      <c r="Q421" s="525"/>
      <c r="R421" s="525"/>
      <c r="S421" s="204"/>
      <c r="T421" s="307"/>
      <c r="U421" s="307"/>
      <c r="V421" s="204"/>
      <c r="W421" s="307"/>
      <c r="X421" s="307"/>
      <c r="Y421" s="204"/>
      <c r="Z421" s="307"/>
      <c r="AA421" s="307"/>
      <c r="AB421" s="204"/>
      <c r="AC421" s="307"/>
      <c r="AD421" s="307"/>
      <c r="AE421" s="204"/>
      <c r="AF421" s="607"/>
      <c r="AG421" s="607"/>
      <c r="AH421" s="204"/>
      <c r="AI421" s="307"/>
      <c r="AJ421" s="307"/>
      <c r="AK421" s="318"/>
      <c r="AL421" s="307"/>
      <c r="AM421" s="307"/>
      <c r="AN421" s="204"/>
      <c r="AO421" s="307"/>
      <c r="AP421" s="307"/>
      <c r="AQ421" s="204"/>
      <c r="AR421" s="259"/>
    </row>
    <row r="422" spans="1:44" s="285" customFormat="1" ht="118.5" customHeight="1" thickBot="1">
      <c r="A422" s="752"/>
      <c r="B422" s="715"/>
      <c r="C422" s="715"/>
      <c r="D422" s="282" t="s">
        <v>43</v>
      </c>
      <c r="E422" s="208">
        <f t="shared" si="1160"/>
        <v>0</v>
      </c>
      <c r="F422" s="208">
        <f t="shared" si="1161"/>
        <v>0</v>
      </c>
      <c r="G422" s="346"/>
      <c r="H422" s="208"/>
      <c r="I422" s="208"/>
      <c r="J422" s="346"/>
      <c r="K422" s="208"/>
      <c r="L422" s="208"/>
      <c r="M422" s="346"/>
      <c r="N422" s="208"/>
      <c r="O422" s="208"/>
      <c r="P422" s="346"/>
      <c r="Q422" s="208"/>
      <c r="R422" s="208"/>
      <c r="S422" s="346"/>
      <c r="T422" s="208"/>
      <c r="U422" s="208"/>
      <c r="V422" s="346"/>
      <c r="W422" s="208"/>
      <c r="X422" s="208"/>
      <c r="Y422" s="346"/>
      <c r="Z422" s="208"/>
      <c r="AA422" s="208"/>
      <c r="AB422" s="346"/>
      <c r="AC422" s="208"/>
      <c r="AD422" s="208"/>
      <c r="AE422" s="346"/>
      <c r="AF422" s="208"/>
      <c r="AG422" s="208"/>
      <c r="AH422" s="346"/>
      <c r="AI422" s="208"/>
      <c r="AJ422" s="208"/>
      <c r="AK422" s="350"/>
      <c r="AL422" s="208"/>
      <c r="AM422" s="208"/>
      <c r="AN422" s="346"/>
      <c r="AO422" s="208"/>
      <c r="AP422" s="208"/>
      <c r="AQ422" s="346"/>
      <c r="AR422" s="420"/>
    </row>
    <row r="423" spans="1:44" s="285" customFormat="1" ht="105" customHeight="1">
      <c r="A423" s="853"/>
      <c r="B423" s="754" t="s">
        <v>260</v>
      </c>
      <c r="C423" s="754"/>
      <c r="D423" s="352" t="s">
        <v>41</v>
      </c>
      <c r="E423" s="307">
        <f t="shared" ref="E423:F425" si="1163">H423+K423+N423+Q423+T423+W423+Z423+AC423+AF423+AI423+AL423+AO423</f>
        <v>946784.79000000015</v>
      </c>
      <c r="F423" s="307">
        <f t="shared" si="1163"/>
        <v>638925.00000000012</v>
      </c>
      <c r="G423" s="278">
        <f>F423/E423</f>
        <v>0.67483656977632689</v>
      </c>
      <c r="H423" s="276">
        <f t="shared" ref="H423:I425" si="1164">H409+H49+H35</f>
        <v>29486</v>
      </c>
      <c r="I423" s="276">
        <f t="shared" si="1164"/>
        <v>29486</v>
      </c>
      <c r="J423" s="277">
        <f>I423/H423</f>
        <v>1</v>
      </c>
      <c r="K423" s="276">
        <f>K409+K49+K35</f>
        <v>37636.399999999994</v>
      </c>
      <c r="L423" s="276">
        <f>L409+L49+L35</f>
        <v>37636.399999999994</v>
      </c>
      <c r="M423" s="277">
        <f>L423/K423</f>
        <v>1</v>
      </c>
      <c r="N423" s="276">
        <f t="shared" ref="N423:O425" si="1165">N409+N49+N35</f>
        <v>122136.3</v>
      </c>
      <c r="O423" s="276">
        <f t="shared" si="1165"/>
        <v>122136.3</v>
      </c>
      <c r="P423" s="277">
        <f>O423/N423</f>
        <v>1</v>
      </c>
      <c r="Q423" s="375">
        <f t="shared" ref="Q423:R425" si="1166">Q409+Q49+Q35</f>
        <v>32020.1</v>
      </c>
      <c r="R423" s="375">
        <f t="shared" si="1166"/>
        <v>32020.1</v>
      </c>
      <c r="S423" s="364">
        <f>R423/Q423</f>
        <v>1</v>
      </c>
      <c r="T423" s="276">
        <f t="shared" ref="T423:U425" si="1167">T409+T49+T35</f>
        <v>42334.1</v>
      </c>
      <c r="U423" s="276">
        <f t="shared" si="1167"/>
        <v>42334.1</v>
      </c>
      <c r="V423" s="201">
        <v>0</v>
      </c>
      <c r="W423" s="276">
        <f t="shared" ref="W423:X425" si="1168">W409+W49+W35</f>
        <v>80784.100000000006</v>
      </c>
      <c r="X423" s="276">
        <f t="shared" si="1168"/>
        <v>80784.100000000006</v>
      </c>
      <c r="Y423" s="317">
        <v>0</v>
      </c>
      <c r="Z423" s="276">
        <f>Z409+Z49+Z35</f>
        <v>90588.4</v>
      </c>
      <c r="AA423" s="276">
        <f>AA409+AA49+AA35</f>
        <v>42975.4</v>
      </c>
      <c r="AB423" s="317">
        <v>0</v>
      </c>
      <c r="AC423" s="276">
        <f t="shared" ref="AC423:AD425" si="1169">AC409+AC49+AC35</f>
        <v>36530.5</v>
      </c>
      <c r="AD423" s="276">
        <f t="shared" si="1169"/>
        <v>36530.199999999997</v>
      </c>
      <c r="AE423" s="317">
        <v>0</v>
      </c>
      <c r="AF423" s="602">
        <f t="shared" ref="AF423:AG425" si="1170">AF409+AF49+AF35</f>
        <v>178447.00000000003</v>
      </c>
      <c r="AG423" s="602">
        <f t="shared" si="1170"/>
        <v>178447.00000000003</v>
      </c>
      <c r="AH423" s="201">
        <f t="shared" ref="AH423:AH427" si="1171">AG423/AF423</f>
        <v>1</v>
      </c>
      <c r="AI423" s="276">
        <f t="shared" ref="AI423:AJ425" si="1172">AI409+AI49+AI35</f>
        <v>180070.7</v>
      </c>
      <c r="AJ423" s="276">
        <f t="shared" si="1172"/>
        <v>36575.4</v>
      </c>
      <c r="AK423" s="277">
        <f>AJ423/AI423</f>
        <v>0.20311688686721383</v>
      </c>
      <c r="AL423" s="276">
        <f>AL409+AL49+AL35</f>
        <v>58741.89</v>
      </c>
      <c r="AM423" s="276">
        <f>AM409+AM49+AM35</f>
        <v>0</v>
      </c>
      <c r="AN423" s="277">
        <f t="shared" ref="AN423" si="1173">AM423/AL423</f>
        <v>0</v>
      </c>
      <c r="AO423" s="276">
        <f>AO409+AO49+AO35</f>
        <v>58009.3</v>
      </c>
      <c r="AP423" s="276">
        <f>AP409+AP49+AP35</f>
        <v>0</v>
      </c>
      <c r="AQ423" s="201">
        <f t="shared" ref="AQ423" si="1174">AP423/AO423</f>
        <v>0</v>
      </c>
      <c r="AR423" s="421" t="s">
        <v>595</v>
      </c>
    </row>
    <row r="424" spans="1:44" s="285" customFormat="1" ht="246.75" customHeight="1">
      <c r="A424" s="770"/>
      <c r="B424" s="696"/>
      <c r="C424" s="696"/>
      <c r="D424" s="306" t="s">
        <v>37</v>
      </c>
      <c r="E424" s="307">
        <f t="shared" si="1163"/>
        <v>4160.6000000000004</v>
      </c>
      <c r="F424" s="307">
        <f t="shared" si="1163"/>
        <v>3316.5</v>
      </c>
      <c r="G424" s="201">
        <f t="shared" si="1105"/>
        <v>0.79712060760467229</v>
      </c>
      <c r="H424" s="307">
        <f t="shared" si="1164"/>
        <v>0</v>
      </c>
      <c r="I424" s="307">
        <f t="shared" si="1164"/>
        <v>0</v>
      </c>
      <c r="J424" s="201">
        <v>0</v>
      </c>
      <c r="K424" s="307">
        <f>K410+K50+K36</f>
        <v>1040.0999999999999</v>
      </c>
      <c r="L424" s="307">
        <f>L410+L50</f>
        <v>1040.0999999999999</v>
      </c>
      <c r="M424" s="201">
        <f>L424/K424</f>
        <v>1</v>
      </c>
      <c r="N424" s="307">
        <f t="shared" si="1165"/>
        <v>0</v>
      </c>
      <c r="O424" s="307">
        <f t="shared" si="1165"/>
        <v>0</v>
      </c>
      <c r="P424" s="204"/>
      <c r="Q424" s="365">
        <f t="shared" si="1166"/>
        <v>1098</v>
      </c>
      <c r="R424" s="365">
        <f t="shared" si="1166"/>
        <v>1098</v>
      </c>
      <c r="S424" s="364">
        <f>R424/Q424</f>
        <v>1</v>
      </c>
      <c r="T424" s="307">
        <f t="shared" si="1167"/>
        <v>0</v>
      </c>
      <c r="U424" s="307">
        <f t="shared" si="1167"/>
        <v>0</v>
      </c>
      <c r="V424" s="204"/>
      <c r="W424" s="307">
        <f t="shared" si="1168"/>
        <v>0</v>
      </c>
      <c r="X424" s="307">
        <f t="shared" si="1168"/>
        <v>0</v>
      </c>
      <c r="Y424" s="204"/>
      <c r="Z424" s="307">
        <f>Z410+Z50</f>
        <v>2022.5</v>
      </c>
      <c r="AA424" s="307">
        <f>AA410+AA50+AA36</f>
        <v>1178.4000000000001</v>
      </c>
      <c r="AB424" s="317">
        <v>0</v>
      </c>
      <c r="AC424" s="307">
        <f t="shared" si="1169"/>
        <v>0</v>
      </c>
      <c r="AD424" s="307">
        <f t="shared" si="1169"/>
        <v>0</v>
      </c>
      <c r="AE424" s="201">
        <v>0</v>
      </c>
      <c r="AF424" s="607">
        <f t="shared" si="1170"/>
        <v>0</v>
      </c>
      <c r="AG424" s="607">
        <f t="shared" si="1170"/>
        <v>0</v>
      </c>
      <c r="AH424" s="204"/>
      <c r="AI424" s="307">
        <f t="shared" si="1172"/>
        <v>0</v>
      </c>
      <c r="AJ424" s="307">
        <f t="shared" si="1172"/>
        <v>0</v>
      </c>
      <c r="AK424" s="201">
        <v>0</v>
      </c>
      <c r="AL424" s="307">
        <f>AL410+AL36+AL50</f>
        <v>0</v>
      </c>
      <c r="AM424" s="307">
        <f>AM410+AM36+AM50</f>
        <v>0</v>
      </c>
      <c r="AN424" s="204"/>
      <c r="AO424" s="307">
        <f>AO410+AO36+AO50</f>
        <v>0</v>
      </c>
      <c r="AP424" s="307">
        <f>AP410+AP36+AP50</f>
        <v>0</v>
      </c>
      <c r="AQ424" s="338">
        <v>0</v>
      </c>
      <c r="AR424" s="422" t="s">
        <v>581</v>
      </c>
    </row>
    <row r="425" spans="1:44" s="285" customFormat="1" ht="409.5" customHeight="1">
      <c r="A425" s="770"/>
      <c r="B425" s="696"/>
      <c r="C425" s="696"/>
      <c r="D425" s="674" t="s">
        <v>2</v>
      </c>
      <c r="E425" s="682">
        <f t="shared" si="1163"/>
        <v>193706.09</v>
      </c>
      <c r="F425" s="682">
        <f t="shared" si="1163"/>
        <v>147207</v>
      </c>
      <c r="G425" s="709">
        <f t="shared" si="1105"/>
        <v>0.75995029376722234</v>
      </c>
      <c r="H425" s="682">
        <f t="shared" si="1164"/>
        <v>12936.3</v>
      </c>
      <c r="I425" s="682">
        <f t="shared" si="1164"/>
        <v>12936.3</v>
      </c>
      <c r="J425" s="709">
        <f>I425/H425</f>
        <v>1</v>
      </c>
      <c r="K425" s="682">
        <f>K411+K51+K37</f>
        <v>14790.2</v>
      </c>
      <c r="L425" s="682">
        <f>L411+L51+L37</f>
        <v>14790.2</v>
      </c>
      <c r="M425" s="709">
        <f>L425/K425</f>
        <v>1</v>
      </c>
      <c r="N425" s="682">
        <f t="shared" si="1165"/>
        <v>13017.7</v>
      </c>
      <c r="O425" s="682">
        <f t="shared" si="1165"/>
        <v>13017.7</v>
      </c>
      <c r="P425" s="709">
        <f>O425/N425</f>
        <v>1</v>
      </c>
      <c r="Q425" s="682">
        <f t="shared" si="1166"/>
        <v>14722.4</v>
      </c>
      <c r="R425" s="682">
        <f t="shared" si="1166"/>
        <v>14722.4</v>
      </c>
      <c r="S425" s="709">
        <f>R425/Q425</f>
        <v>1</v>
      </c>
      <c r="T425" s="682">
        <f t="shared" si="1167"/>
        <v>17057.099999999999</v>
      </c>
      <c r="U425" s="745">
        <f t="shared" si="1167"/>
        <v>17057.099999999999</v>
      </c>
      <c r="V425" s="709">
        <f>U425/T425</f>
        <v>1</v>
      </c>
      <c r="W425" s="682">
        <f t="shared" si="1168"/>
        <v>14802.1</v>
      </c>
      <c r="X425" s="745">
        <f t="shared" si="1168"/>
        <v>14802.1</v>
      </c>
      <c r="Y425" s="709">
        <f>X425/W425*1</f>
        <v>1</v>
      </c>
      <c r="Z425" s="682">
        <f>Z411+Z51+Z37</f>
        <v>15227.400000000001</v>
      </c>
      <c r="AA425" s="682">
        <f>AA411+AA51+AA37</f>
        <v>14850.300000000001</v>
      </c>
      <c r="AB425" s="709">
        <f t="shared" ref="AB425:AB427" si="1175">AA425/Z425</f>
        <v>0.97523543086804043</v>
      </c>
      <c r="AC425" s="682">
        <f t="shared" si="1169"/>
        <v>14736.099999999999</v>
      </c>
      <c r="AD425" s="682">
        <f t="shared" si="1169"/>
        <v>14736.099999999999</v>
      </c>
      <c r="AE425" s="709">
        <f t="shared" ref="AE425:AE427" si="1176">AD425/AC425</f>
        <v>1</v>
      </c>
      <c r="AF425" s="682">
        <f t="shared" si="1170"/>
        <v>17539.3</v>
      </c>
      <c r="AG425" s="682">
        <f t="shared" si="1170"/>
        <v>17539.3</v>
      </c>
      <c r="AH425" s="709">
        <f t="shared" si="1171"/>
        <v>1</v>
      </c>
      <c r="AI425" s="682">
        <f t="shared" si="1172"/>
        <v>33167.199999999997</v>
      </c>
      <c r="AJ425" s="682">
        <f t="shared" si="1172"/>
        <v>12755.5</v>
      </c>
      <c r="AK425" s="709">
        <f t="shared" ref="AK425:AK427" si="1177">AJ425/AI425</f>
        <v>0.38458175546925882</v>
      </c>
      <c r="AL425" s="682">
        <f>AL411+AL51+AL37</f>
        <v>13441.09</v>
      </c>
      <c r="AM425" s="682">
        <f>AM411+AM51+AM37</f>
        <v>0</v>
      </c>
      <c r="AN425" s="709">
        <f t="shared" ref="AN425:AN427" si="1178">AM425/AL425</f>
        <v>0</v>
      </c>
      <c r="AO425" s="682">
        <f>AO411+AO51+AO37</f>
        <v>12269.199999999999</v>
      </c>
      <c r="AP425" s="682">
        <f>AP411+AP51+AP37</f>
        <v>0</v>
      </c>
      <c r="AQ425" s="709">
        <f t="shared" ref="AQ425" si="1179">AP425/AO425</f>
        <v>0</v>
      </c>
      <c r="AR425" s="743" t="s">
        <v>582</v>
      </c>
    </row>
    <row r="426" spans="1:44" s="285" customFormat="1" ht="409.6" customHeight="1">
      <c r="A426" s="770"/>
      <c r="B426" s="696"/>
      <c r="C426" s="696"/>
      <c r="D426" s="675"/>
      <c r="E426" s="683"/>
      <c r="F426" s="683"/>
      <c r="G426" s="723"/>
      <c r="H426" s="683"/>
      <c r="I426" s="683"/>
      <c r="J426" s="723"/>
      <c r="K426" s="683"/>
      <c r="L426" s="683"/>
      <c r="M426" s="723"/>
      <c r="N426" s="683"/>
      <c r="O426" s="683"/>
      <c r="P426" s="723"/>
      <c r="Q426" s="683"/>
      <c r="R426" s="683"/>
      <c r="S426" s="723"/>
      <c r="T426" s="683"/>
      <c r="U426" s="746"/>
      <c r="V426" s="723"/>
      <c r="W426" s="683"/>
      <c r="X426" s="746"/>
      <c r="Y426" s="723"/>
      <c r="Z426" s="683"/>
      <c r="AA426" s="683"/>
      <c r="AB426" s="723"/>
      <c r="AC426" s="683"/>
      <c r="AD426" s="683"/>
      <c r="AE426" s="723"/>
      <c r="AF426" s="683"/>
      <c r="AG426" s="683"/>
      <c r="AH426" s="723"/>
      <c r="AI426" s="683"/>
      <c r="AJ426" s="683"/>
      <c r="AK426" s="723"/>
      <c r="AL426" s="683"/>
      <c r="AM426" s="683"/>
      <c r="AN426" s="723"/>
      <c r="AO426" s="683"/>
      <c r="AP426" s="683"/>
      <c r="AQ426" s="723"/>
      <c r="AR426" s="744"/>
    </row>
    <row r="427" spans="1:44" s="285" customFormat="1" ht="409.5" customHeight="1">
      <c r="A427" s="770"/>
      <c r="B427" s="696"/>
      <c r="C427" s="696"/>
      <c r="D427" s="674" t="s">
        <v>284</v>
      </c>
      <c r="E427" s="682">
        <f t="shared" ref="E427:E432" si="1180">H427+K427+N427+Q427+T427+W427+Z427+AC427+AF427+AI427+AL427+AO427</f>
        <v>748918.10000000009</v>
      </c>
      <c r="F427" s="682">
        <f t="shared" ref="F427:F432" si="1181">I427+L427+O427+R427+U427+X427+AA427+AD427+AG427+AJ427+AM427+AP427</f>
        <v>488401.5</v>
      </c>
      <c r="G427" s="686">
        <f t="shared" si="1105"/>
        <v>0.65214273763713271</v>
      </c>
      <c r="H427" s="682">
        <f>H412+H53+H38</f>
        <v>16549.7</v>
      </c>
      <c r="I427" s="682">
        <f>I412+I53+I38</f>
        <v>16549.7</v>
      </c>
      <c r="J427" s="709">
        <f>I427/H427</f>
        <v>1</v>
      </c>
      <c r="K427" s="682">
        <f>K412+K53+K38</f>
        <v>21806.1</v>
      </c>
      <c r="L427" s="682">
        <f>L412+L53+L38</f>
        <v>21806.1</v>
      </c>
      <c r="M427" s="709">
        <f>L427/K427</f>
        <v>1</v>
      </c>
      <c r="N427" s="682">
        <f>N412+N53+N38</f>
        <v>109118.59999999999</v>
      </c>
      <c r="O427" s="682">
        <f>O412+O53+O38</f>
        <v>109118.59999999999</v>
      </c>
      <c r="P427" s="709">
        <f>O427/N427</f>
        <v>1</v>
      </c>
      <c r="Q427" s="682">
        <f>Q412+Q53+Q38</f>
        <v>16199.699999999999</v>
      </c>
      <c r="R427" s="682">
        <f>R412+R53+R38</f>
        <v>16199.699999999999</v>
      </c>
      <c r="S427" s="709">
        <f>R427/Q427</f>
        <v>1</v>
      </c>
      <c r="T427" s="682">
        <f>T412+T53+T38</f>
        <v>25277</v>
      </c>
      <c r="U427" s="682">
        <f>U412+U53+U38</f>
        <v>25277</v>
      </c>
      <c r="V427" s="709">
        <f>U427/T427</f>
        <v>1</v>
      </c>
      <c r="W427" s="682">
        <f>W412+W53+W38</f>
        <v>65982</v>
      </c>
      <c r="X427" s="682">
        <f>X412+X53+X38</f>
        <v>65982</v>
      </c>
      <c r="Y427" s="709">
        <f>X427/W427*1</f>
        <v>1</v>
      </c>
      <c r="Z427" s="682">
        <f>Z412+Z53+Z38</f>
        <v>73338.5</v>
      </c>
      <c r="AA427" s="682">
        <f>AA412+AA53+AA38</f>
        <v>26946.7</v>
      </c>
      <c r="AB427" s="709">
        <f t="shared" si="1175"/>
        <v>0.36742911294886044</v>
      </c>
      <c r="AC427" s="682">
        <f>AC412+AC53+AC38</f>
        <v>21794.400000000001</v>
      </c>
      <c r="AD427" s="682">
        <f>AD412+AD53+AD38</f>
        <v>21794.100000000002</v>
      </c>
      <c r="AE427" s="709">
        <f t="shared" si="1176"/>
        <v>0.99998623499614581</v>
      </c>
      <c r="AF427" s="682">
        <f>AF412+AF53+AF38</f>
        <v>160907.70000000001</v>
      </c>
      <c r="AG427" s="682">
        <f>AG412+AG53+AG38</f>
        <v>160907.70000000001</v>
      </c>
      <c r="AH427" s="709">
        <f t="shared" si="1171"/>
        <v>1</v>
      </c>
      <c r="AI427" s="682">
        <f>AI412+AI53+AI38</f>
        <v>146903.50000000003</v>
      </c>
      <c r="AJ427" s="682">
        <f>AJ412+AJ53+AJ38</f>
        <v>23819.9</v>
      </c>
      <c r="AK427" s="709">
        <f t="shared" si="1177"/>
        <v>0.16214657921696893</v>
      </c>
      <c r="AL427" s="682">
        <f>AL412+AL53+AL38</f>
        <v>45300.799999999996</v>
      </c>
      <c r="AM427" s="682">
        <f>AM412+AM53+AM38</f>
        <v>0</v>
      </c>
      <c r="AN427" s="709">
        <f t="shared" si="1178"/>
        <v>0</v>
      </c>
      <c r="AO427" s="682">
        <f>AO412+AO53+AO38</f>
        <v>45740.1</v>
      </c>
      <c r="AP427" s="682">
        <f>AP412+AP53+AP38</f>
        <v>0</v>
      </c>
      <c r="AQ427" s="709">
        <f t="shared" ref="AQ427" si="1182">AP427/AO427*100</f>
        <v>0</v>
      </c>
      <c r="AR427" s="724" t="s">
        <v>585</v>
      </c>
    </row>
    <row r="428" spans="1:44" s="285" customFormat="1" ht="409.5" customHeight="1">
      <c r="A428" s="770"/>
      <c r="B428" s="696"/>
      <c r="C428" s="696"/>
      <c r="D428" s="733"/>
      <c r="E428" s="708"/>
      <c r="F428" s="708"/>
      <c r="G428" s="742"/>
      <c r="H428" s="708"/>
      <c r="I428" s="708"/>
      <c r="J428" s="710"/>
      <c r="K428" s="708"/>
      <c r="L428" s="708"/>
      <c r="M428" s="710"/>
      <c r="N428" s="708"/>
      <c r="O428" s="708"/>
      <c r="P428" s="710"/>
      <c r="Q428" s="708"/>
      <c r="R428" s="708"/>
      <c r="S428" s="710"/>
      <c r="T428" s="708"/>
      <c r="U428" s="708"/>
      <c r="V428" s="710"/>
      <c r="W428" s="708"/>
      <c r="X428" s="708"/>
      <c r="Y428" s="710"/>
      <c r="Z428" s="708"/>
      <c r="AA428" s="708"/>
      <c r="AB428" s="710"/>
      <c r="AC428" s="708"/>
      <c r="AD428" s="708"/>
      <c r="AE428" s="710"/>
      <c r="AF428" s="708"/>
      <c r="AG428" s="708"/>
      <c r="AH428" s="710"/>
      <c r="AI428" s="708"/>
      <c r="AJ428" s="708"/>
      <c r="AK428" s="710"/>
      <c r="AL428" s="708"/>
      <c r="AM428" s="708"/>
      <c r="AN428" s="710"/>
      <c r="AO428" s="708"/>
      <c r="AP428" s="708"/>
      <c r="AQ428" s="710"/>
      <c r="AR428" s="725"/>
    </row>
    <row r="429" spans="1:44" s="285" customFormat="1" ht="109.5" customHeight="1">
      <c r="A429" s="770"/>
      <c r="B429" s="696"/>
      <c r="C429" s="696"/>
      <c r="D429" s="675"/>
      <c r="E429" s="683"/>
      <c r="F429" s="683"/>
      <c r="G429" s="687"/>
      <c r="H429" s="683"/>
      <c r="I429" s="683"/>
      <c r="J429" s="723"/>
      <c r="K429" s="683"/>
      <c r="L429" s="683"/>
      <c r="M429" s="723"/>
      <c r="N429" s="683"/>
      <c r="O429" s="683"/>
      <c r="P429" s="723"/>
      <c r="Q429" s="683"/>
      <c r="R429" s="683"/>
      <c r="S429" s="723"/>
      <c r="T429" s="683"/>
      <c r="U429" s="683"/>
      <c r="V429" s="723"/>
      <c r="W429" s="683"/>
      <c r="X429" s="683"/>
      <c r="Y429" s="723"/>
      <c r="Z429" s="683"/>
      <c r="AA429" s="683"/>
      <c r="AB429" s="723"/>
      <c r="AC429" s="683"/>
      <c r="AD429" s="683"/>
      <c r="AE429" s="723"/>
      <c r="AF429" s="683"/>
      <c r="AG429" s="683"/>
      <c r="AH429" s="723"/>
      <c r="AI429" s="683"/>
      <c r="AJ429" s="683"/>
      <c r="AK429" s="723"/>
      <c r="AL429" s="683"/>
      <c r="AM429" s="683"/>
      <c r="AN429" s="723"/>
      <c r="AO429" s="683"/>
      <c r="AP429" s="683"/>
      <c r="AQ429" s="723"/>
      <c r="AR429" s="726"/>
    </row>
    <row r="430" spans="1:44" s="285" customFormat="1" ht="349.5" customHeight="1">
      <c r="A430" s="770"/>
      <c r="B430" s="696"/>
      <c r="C430" s="696"/>
      <c r="D430" s="305" t="s">
        <v>292</v>
      </c>
      <c r="E430" s="276">
        <f t="shared" si="1180"/>
        <v>0</v>
      </c>
      <c r="F430" s="276">
        <f t="shared" si="1181"/>
        <v>0</v>
      </c>
      <c r="G430" s="201"/>
      <c r="H430" s="307">
        <f t="shared" ref="H430:I432" si="1183">H413+H56+H39</f>
        <v>0</v>
      </c>
      <c r="I430" s="307">
        <f t="shared" si="1183"/>
        <v>0</v>
      </c>
      <c r="J430" s="204"/>
      <c r="K430" s="307">
        <f t="shared" ref="K430:L432" si="1184">K413+K56+K39</f>
        <v>0</v>
      </c>
      <c r="L430" s="307">
        <f t="shared" si="1184"/>
        <v>0</v>
      </c>
      <c r="M430" s="204"/>
      <c r="N430" s="307">
        <f t="shared" ref="N430:O432" si="1185">N413+N56+N39</f>
        <v>0</v>
      </c>
      <c r="O430" s="307">
        <f t="shared" si="1185"/>
        <v>0</v>
      </c>
      <c r="P430" s="204"/>
      <c r="Q430" s="525">
        <f t="shared" ref="Q430:R432" si="1186">Q413+Q56+Q39</f>
        <v>0</v>
      </c>
      <c r="R430" s="525">
        <f t="shared" si="1186"/>
        <v>0</v>
      </c>
      <c r="S430" s="204"/>
      <c r="T430" s="307">
        <f t="shared" ref="T430:U432" si="1187">T413+T56+T39</f>
        <v>0</v>
      </c>
      <c r="U430" s="307">
        <f t="shared" si="1187"/>
        <v>0</v>
      </c>
      <c r="V430" s="204"/>
      <c r="W430" s="307">
        <f t="shared" ref="W430:X432" si="1188">W413+W56+W39</f>
        <v>0</v>
      </c>
      <c r="X430" s="307">
        <f t="shared" si="1188"/>
        <v>0</v>
      </c>
      <c r="Y430" s="204"/>
      <c r="Z430" s="307">
        <f t="shared" ref="Z430:AA432" si="1189">Z413+Z56+Z39</f>
        <v>0</v>
      </c>
      <c r="AA430" s="307">
        <f t="shared" si="1189"/>
        <v>0</v>
      </c>
      <c r="AB430" s="204"/>
      <c r="AC430" s="307">
        <f t="shared" ref="AC430:AD432" si="1190">AC413+AC56+AC39</f>
        <v>0</v>
      </c>
      <c r="AD430" s="307">
        <f t="shared" si="1190"/>
        <v>0</v>
      </c>
      <c r="AE430" s="204"/>
      <c r="AF430" s="607">
        <f t="shared" ref="AF430:AG432" si="1191">AF413+AF56+AF39</f>
        <v>0</v>
      </c>
      <c r="AG430" s="607">
        <f t="shared" si="1191"/>
        <v>0</v>
      </c>
      <c r="AH430" s="204"/>
      <c r="AI430" s="307">
        <f>AI195</f>
        <v>0</v>
      </c>
      <c r="AJ430" s="307">
        <f>AJ195</f>
        <v>0</v>
      </c>
      <c r="AK430" s="318"/>
      <c r="AL430" s="307">
        <f t="shared" ref="AL430:AM432" si="1192">AL413+AL56+AL39</f>
        <v>0</v>
      </c>
      <c r="AM430" s="307">
        <f t="shared" si="1192"/>
        <v>0</v>
      </c>
      <c r="AN430" s="204"/>
      <c r="AO430" s="307">
        <f t="shared" ref="AO430:AP432" si="1193">AO413+AO56+AO39</f>
        <v>0</v>
      </c>
      <c r="AP430" s="307">
        <f t="shared" si="1193"/>
        <v>0</v>
      </c>
      <c r="AQ430" s="204"/>
      <c r="AR430" s="423"/>
    </row>
    <row r="431" spans="1:44" s="285" customFormat="1" ht="75.75" customHeight="1">
      <c r="A431" s="770"/>
      <c r="B431" s="696"/>
      <c r="C431" s="696"/>
      <c r="D431" s="305" t="s">
        <v>285</v>
      </c>
      <c r="E431" s="307">
        <f t="shared" si="1180"/>
        <v>0</v>
      </c>
      <c r="F431" s="307">
        <f t="shared" si="1181"/>
        <v>0</v>
      </c>
      <c r="G431" s="204"/>
      <c r="H431" s="307">
        <f t="shared" si="1183"/>
        <v>0</v>
      </c>
      <c r="I431" s="307">
        <f t="shared" si="1183"/>
        <v>0</v>
      </c>
      <c r="J431" s="204"/>
      <c r="K431" s="307">
        <f t="shared" si="1184"/>
        <v>0</v>
      </c>
      <c r="L431" s="307">
        <f t="shared" si="1184"/>
        <v>0</v>
      </c>
      <c r="M431" s="204"/>
      <c r="N431" s="307">
        <f t="shared" si="1185"/>
        <v>0</v>
      </c>
      <c r="O431" s="307">
        <f t="shared" si="1185"/>
        <v>0</v>
      </c>
      <c r="P431" s="204"/>
      <c r="Q431" s="525">
        <f t="shared" si="1186"/>
        <v>0</v>
      </c>
      <c r="R431" s="525">
        <f t="shared" si="1186"/>
        <v>0</v>
      </c>
      <c r="S431" s="204"/>
      <c r="T431" s="307">
        <f t="shared" si="1187"/>
        <v>0</v>
      </c>
      <c r="U431" s="307">
        <f t="shared" si="1187"/>
        <v>0</v>
      </c>
      <c r="V431" s="204"/>
      <c r="W431" s="307">
        <f t="shared" si="1188"/>
        <v>0</v>
      </c>
      <c r="X431" s="307">
        <f t="shared" si="1188"/>
        <v>0</v>
      </c>
      <c r="Y431" s="204"/>
      <c r="Z431" s="307">
        <f t="shared" si="1189"/>
        <v>0</v>
      </c>
      <c r="AA431" s="307">
        <f t="shared" si="1189"/>
        <v>0</v>
      </c>
      <c r="AB431" s="204"/>
      <c r="AC431" s="307">
        <f t="shared" si="1190"/>
        <v>0</v>
      </c>
      <c r="AD431" s="307">
        <f t="shared" si="1190"/>
        <v>0</v>
      </c>
      <c r="AE431" s="204"/>
      <c r="AF431" s="607">
        <f t="shared" si="1191"/>
        <v>0</v>
      </c>
      <c r="AG431" s="607">
        <f t="shared" si="1191"/>
        <v>0</v>
      </c>
      <c r="AH431" s="204"/>
      <c r="AI431" s="307">
        <f>AI414+AI57+AI40</f>
        <v>0</v>
      </c>
      <c r="AJ431" s="307">
        <f>AJ414+AJ57+AJ40</f>
        <v>0</v>
      </c>
      <c r="AK431" s="318"/>
      <c r="AL431" s="307">
        <f t="shared" si="1192"/>
        <v>0</v>
      </c>
      <c r="AM431" s="307">
        <f t="shared" si="1192"/>
        <v>0</v>
      </c>
      <c r="AN431" s="204"/>
      <c r="AO431" s="307">
        <f t="shared" si="1193"/>
        <v>0</v>
      </c>
      <c r="AP431" s="307">
        <f t="shared" si="1193"/>
        <v>0</v>
      </c>
      <c r="AQ431" s="204"/>
      <c r="AR431" s="423"/>
    </row>
    <row r="432" spans="1:44" s="285" customFormat="1" ht="114.75" customHeight="1" thickBot="1">
      <c r="A432" s="771"/>
      <c r="B432" s="715"/>
      <c r="C432" s="715"/>
      <c r="D432" s="282" t="s">
        <v>43</v>
      </c>
      <c r="E432" s="208">
        <f t="shared" si="1180"/>
        <v>0</v>
      </c>
      <c r="F432" s="208">
        <f t="shared" si="1181"/>
        <v>0</v>
      </c>
      <c r="G432" s="346"/>
      <c r="H432" s="208">
        <f t="shared" si="1183"/>
        <v>0</v>
      </c>
      <c r="I432" s="208">
        <f t="shared" si="1183"/>
        <v>0</v>
      </c>
      <c r="J432" s="346"/>
      <c r="K432" s="208">
        <f t="shared" si="1184"/>
        <v>0</v>
      </c>
      <c r="L432" s="208">
        <f t="shared" si="1184"/>
        <v>0</v>
      </c>
      <c r="M432" s="346"/>
      <c r="N432" s="208">
        <f t="shared" si="1185"/>
        <v>0</v>
      </c>
      <c r="O432" s="208">
        <f t="shared" si="1185"/>
        <v>0</v>
      </c>
      <c r="P432" s="346"/>
      <c r="Q432" s="208">
        <f t="shared" si="1186"/>
        <v>0</v>
      </c>
      <c r="R432" s="208">
        <f t="shared" si="1186"/>
        <v>0</v>
      </c>
      <c r="S432" s="346"/>
      <c r="T432" s="208">
        <f t="shared" si="1187"/>
        <v>0</v>
      </c>
      <c r="U432" s="208">
        <f t="shared" si="1187"/>
        <v>0</v>
      </c>
      <c r="V432" s="346"/>
      <c r="W432" s="208">
        <f t="shared" si="1188"/>
        <v>0</v>
      </c>
      <c r="X432" s="208">
        <f t="shared" si="1188"/>
        <v>0</v>
      </c>
      <c r="Y432" s="346"/>
      <c r="Z432" s="208">
        <f t="shared" si="1189"/>
        <v>0</v>
      </c>
      <c r="AA432" s="208">
        <f t="shared" si="1189"/>
        <v>0</v>
      </c>
      <c r="AB432" s="346"/>
      <c r="AC432" s="208">
        <f t="shared" si="1190"/>
        <v>0</v>
      </c>
      <c r="AD432" s="208">
        <f t="shared" si="1190"/>
        <v>0</v>
      </c>
      <c r="AE432" s="346"/>
      <c r="AF432" s="208">
        <f t="shared" si="1191"/>
        <v>0</v>
      </c>
      <c r="AG432" s="208">
        <f t="shared" si="1191"/>
        <v>0</v>
      </c>
      <c r="AH432" s="346"/>
      <c r="AI432" s="208">
        <f>AI415+AI58+AI41</f>
        <v>0</v>
      </c>
      <c r="AJ432" s="208">
        <f>AJ415+AJ58+AJ41</f>
        <v>0</v>
      </c>
      <c r="AK432" s="350"/>
      <c r="AL432" s="208">
        <f t="shared" si="1192"/>
        <v>0</v>
      </c>
      <c r="AM432" s="208">
        <f t="shared" si="1192"/>
        <v>0</v>
      </c>
      <c r="AN432" s="346"/>
      <c r="AO432" s="208">
        <f t="shared" si="1193"/>
        <v>0</v>
      </c>
      <c r="AP432" s="208">
        <f t="shared" si="1193"/>
        <v>0</v>
      </c>
      <c r="AQ432" s="346"/>
      <c r="AR432" s="424"/>
    </row>
    <row r="433" spans="1:1680" ht="83.25" customHeight="1">
      <c r="A433" s="749" t="s">
        <v>320</v>
      </c>
      <c r="B433" s="749"/>
      <c r="C433" s="749"/>
      <c r="D433" s="749"/>
      <c r="E433" s="749"/>
      <c r="F433" s="749"/>
      <c r="G433" s="749"/>
      <c r="H433" s="749"/>
      <c r="I433" s="749"/>
      <c r="J433" s="749"/>
      <c r="K433" s="749"/>
      <c r="L433" s="749"/>
      <c r="M433" s="749"/>
      <c r="N433" s="749"/>
      <c r="O433" s="749"/>
      <c r="P433" s="749"/>
      <c r="Q433" s="749"/>
      <c r="R433" s="749"/>
      <c r="S433" s="749"/>
      <c r="T433" s="749"/>
      <c r="U433" s="749"/>
      <c r="V433" s="749"/>
      <c r="W433" s="749"/>
      <c r="X433" s="749"/>
      <c r="Y433" s="749"/>
      <c r="Z433" s="749"/>
      <c r="AA433" s="749"/>
      <c r="AB433" s="749"/>
      <c r="AC433" s="749"/>
      <c r="AD433" s="749"/>
      <c r="AE433" s="749"/>
      <c r="AF433" s="749"/>
      <c r="AG433" s="749"/>
      <c r="AH433" s="749"/>
      <c r="AI433" s="749"/>
      <c r="AJ433" s="749"/>
      <c r="AK433" s="749"/>
      <c r="AL433" s="749"/>
      <c r="AM433" s="749"/>
      <c r="AN433" s="749"/>
      <c r="AO433" s="749"/>
      <c r="AP433" s="749"/>
      <c r="AQ433" s="749"/>
      <c r="AR433" s="749"/>
    </row>
    <row r="434" spans="1:1680" ht="69.75" customHeight="1">
      <c r="A434" s="850" t="s">
        <v>322</v>
      </c>
      <c r="B434" s="850"/>
      <c r="C434" s="850"/>
      <c r="D434" s="850"/>
      <c r="E434" s="850"/>
      <c r="F434" s="850"/>
      <c r="G434" s="850"/>
      <c r="H434" s="850"/>
      <c r="I434" s="850"/>
      <c r="J434" s="850"/>
      <c r="K434" s="850"/>
      <c r="L434" s="850"/>
      <c r="M434" s="850"/>
      <c r="N434" s="850"/>
      <c r="O434" s="850"/>
      <c r="P434" s="850"/>
      <c r="Q434" s="850"/>
      <c r="R434" s="850"/>
      <c r="S434" s="850"/>
      <c r="T434" s="850"/>
      <c r="U434" s="850"/>
      <c r="V434" s="850"/>
      <c r="W434" s="850"/>
      <c r="X434" s="850"/>
      <c r="Y434" s="850"/>
      <c r="Z434" s="850"/>
      <c r="AA434" s="850"/>
      <c r="AB434" s="850"/>
      <c r="AC434" s="850"/>
      <c r="AD434" s="850"/>
      <c r="AE434" s="850"/>
      <c r="AF434" s="850"/>
      <c r="AG434" s="850"/>
      <c r="AH434" s="850"/>
      <c r="AI434" s="850"/>
      <c r="AJ434" s="850"/>
      <c r="AK434" s="850"/>
      <c r="AL434" s="850"/>
      <c r="AM434" s="850"/>
      <c r="AN434" s="850"/>
      <c r="AO434" s="850"/>
      <c r="AP434" s="850"/>
      <c r="AQ434" s="850"/>
      <c r="AR434" s="850"/>
    </row>
    <row r="435" spans="1:1680" s="517" customFormat="1" ht="104.25" customHeight="1">
      <c r="A435" s="850" t="s">
        <v>321</v>
      </c>
      <c r="B435" s="850"/>
      <c r="C435" s="850"/>
      <c r="D435" s="850"/>
      <c r="E435" s="850"/>
      <c r="F435" s="850"/>
      <c r="G435" s="850"/>
      <c r="H435" s="850"/>
      <c r="I435" s="850"/>
      <c r="J435" s="850"/>
      <c r="K435" s="850"/>
      <c r="L435" s="850"/>
      <c r="M435" s="850"/>
      <c r="N435" s="850"/>
      <c r="O435" s="850"/>
      <c r="P435" s="850"/>
      <c r="Q435" s="850"/>
      <c r="R435" s="850"/>
      <c r="S435" s="850"/>
      <c r="T435" s="850"/>
      <c r="U435" s="850"/>
      <c r="V435" s="850"/>
      <c r="W435" s="850"/>
      <c r="X435" s="850"/>
      <c r="Y435" s="850"/>
      <c r="Z435" s="850"/>
      <c r="AA435" s="850"/>
      <c r="AB435" s="850"/>
      <c r="AC435" s="850"/>
      <c r="AD435" s="850"/>
      <c r="AE435" s="850"/>
      <c r="AF435" s="850"/>
      <c r="AG435" s="850"/>
      <c r="AH435" s="850"/>
      <c r="AI435" s="850"/>
      <c r="AJ435" s="850"/>
      <c r="AK435" s="850"/>
      <c r="AL435" s="850"/>
      <c r="AM435" s="850"/>
      <c r="AN435" s="850"/>
      <c r="AO435" s="850"/>
      <c r="AP435" s="850"/>
      <c r="AQ435" s="850"/>
      <c r="AR435" s="850"/>
      <c r="AS435" s="518"/>
      <c r="AT435" s="518"/>
      <c r="AU435" s="518"/>
      <c r="AV435" s="518"/>
      <c r="AW435" s="518"/>
      <c r="AX435" s="518"/>
      <c r="AY435" s="518"/>
      <c r="AZ435" s="518"/>
      <c r="BA435" s="518"/>
      <c r="BB435" s="518"/>
      <c r="BC435" s="518"/>
      <c r="BD435" s="518"/>
      <c r="BE435" s="518"/>
      <c r="BF435" s="518"/>
      <c r="BG435" s="518"/>
      <c r="BH435" s="518"/>
      <c r="BI435" s="518"/>
      <c r="BJ435" s="518"/>
      <c r="BK435" s="518"/>
      <c r="BL435" s="518"/>
      <c r="BM435" s="518"/>
      <c r="BN435" s="518"/>
      <c r="BO435" s="518"/>
      <c r="BP435" s="518"/>
      <c r="BQ435" s="518"/>
      <c r="BR435" s="518"/>
      <c r="BS435" s="518"/>
      <c r="BT435" s="518"/>
      <c r="BU435" s="518"/>
      <c r="BV435" s="518"/>
      <c r="BW435" s="518"/>
      <c r="BX435" s="518"/>
      <c r="BY435" s="518"/>
      <c r="BZ435" s="518"/>
      <c r="CA435" s="518"/>
      <c r="CB435" s="518"/>
      <c r="CC435" s="518"/>
      <c r="CD435" s="518"/>
      <c r="CE435" s="518"/>
      <c r="CF435" s="518"/>
      <c r="CG435" s="518"/>
      <c r="CH435" s="518"/>
      <c r="CI435" s="518"/>
      <c r="CJ435" s="518"/>
      <c r="CK435" s="518"/>
      <c r="CL435" s="518"/>
      <c r="CM435" s="518"/>
      <c r="CN435" s="518"/>
      <c r="CO435" s="518"/>
      <c r="CP435" s="518"/>
      <c r="CQ435" s="518"/>
      <c r="CR435" s="518"/>
      <c r="CS435" s="518"/>
      <c r="CT435" s="518"/>
      <c r="CU435" s="518"/>
      <c r="CV435" s="518"/>
      <c r="CW435" s="518"/>
      <c r="CX435" s="518"/>
      <c r="CY435" s="518"/>
      <c r="CZ435" s="518"/>
      <c r="DA435" s="518"/>
      <c r="DB435" s="518"/>
      <c r="DC435" s="518"/>
      <c r="DD435" s="518"/>
      <c r="DE435" s="518"/>
      <c r="DF435" s="518"/>
      <c r="DG435" s="518"/>
      <c r="DH435" s="518"/>
      <c r="DI435" s="518"/>
      <c r="DJ435" s="518"/>
      <c r="DK435" s="518"/>
      <c r="DL435" s="518"/>
      <c r="DM435" s="518"/>
      <c r="DN435" s="518"/>
      <c r="DO435" s="518"/>
      <c r="DP435" s="518"/>
      <c r="DQ435" s="518"/>
      <c r="DR435" s="518"/>
      <c r="DS435" s="518"/>
      <c r="DT435" s="518"/>
      <c r="DU435" s="518"/>
      <c r="DV435" s="518"/>
      <c r="DW435" s="518"/>
      <c r="DX435" s="518"/>
      <c r="DY435" s="518"/>
      <c r="DZ435" s="518"/>
      <c r="EA435" s="518"/>
      <c r="EB435" s="518"/>
      <c r="EC435" s="518"/>
      <c r="ED435" s="518"/>
      <c r="EE435" s="518"/>
      <c r="EF435" s="518"/>
      <c r="EG435" s="518"/>
      <c r="EH435" s="518"/>
      <c r="EI435" s="518"/>
      <c r="EJ435" s="518"/>
      <c r="EK435" s="518"/>
      <c r="EL435" s="518"/>
      <c r="EM435" s="518"/>
      <c r="EN435" s="518"/>
      <c r="EO435" s="518"/>
      <c r="EP435" s="518"/>
      <c r="EQ435" s="518"/>
      <c r="ER435" s="518"/>
      <c r="ES435" s="518"/>
      <c r="ET435" s="518"/>
      <c r="EU435" s="518"/>
      <c r="EV435" s="518"/>
      <c r="EW435" s="518"/>
      <c r="EX435" s="518"/>
      <c r="EY435" s="518"/>
      <c r="EZ435" s="518"/>
      <c r="FA435" s="518"/>
      <c r="FB435" s="518"/>
      <c r="FC435" s="518"/>
      <c r="FD435" s="518"/>
      <c r="FE435" s="518"/>
      <c r="FF435" s="518"/>
      <c r="FG435" s="518"/>
      <c r="FH435" s="518"/>
      <c r="FI435" s="518"/>
      <c r="FJ435" s="518"/>
      <c r="FK435" s="518"/>
      <c r="FL435" s="518"/>
      <c r="FM435" s="518"/>
      <c r="FN435" s="518"/>
      <c r="FO435" s="518"/>
      <c r="FP435" s="518"/>
      <c r="FQ435" s="518"/>
      <c r="FR435" s="518"/>
      <c r="FS435" s="518"/>
      <c r="FT435" s="518"/>
      <c r="FU435" s="518"/>
      <c r="FV435" s="518"/>
      <c r="FW435" s="518"/>
      <c r="FX435" s="518"/>
      <c r="FY435" s="518"/>
      <c r="FZ435" s="518"/>
      <c r="GA435" s="518"/>
      <c r="GB435" s="518"/>
      <c r="GC435" s="518"/>
      <c r="GD435" s="518"/>
      <c r="GE435" s="518"/>
      <c r="GF435" s="518"/>
      <c r="GG435" s="518"/>
      <c r="GH435" s="518"/>
      <c r="GI435" s="518"/>
      <c r="GJ435" s="518"/>
      <c r="GK435" s="518"/>
      <c r="GL435" s="518"/>
      <c r="GM435" s="518"/>
      <c r="GN435" s="518"/>
      <c r="GO435" s="518"/>
      <c r="GP435" s="518"/>
      <c r="GQ435" s="518"/>
      <c r="GR435" s="518"/>
      <c r="GS435" s="518"/>
      <c r="GT435" s="518"/>
      <c r="GU435" s="518"/>
      <c r="GV435" s="518"/>
      <c r="GW435" s="518"/>
      <c r="GX435" s="518"/>
      <c r="GY435" s="518"/>
      <c r="GZ435" s="518"/>
      <c r="HA435" s="518"/>
      <c r="HB435" s="518"/>
      <c r="HC435" s="518"/>
      <c r="HD435" s="518"/>
      <c r="HE435" s="518"/>
      <c r="HF435" s="518"/>
      <c r="HG435" s="518"/>
      <c r="HH435" s="518"/>
      <c r="HI435" s="518"/>
      <c r="HJ435" s="518"/>
      <c r="HK435" s="518"/>
      <c r="HL435" s="518"/>
      <c r="HM435" s="518"/>
      <c r="HN435" s="518"/>
      <c r="HO435" s="518"/>
      <c r="HP435" s="518"/>
      <c r="HQ435" s="518"/>
      <c r="HR435" s="518"/>
      <c r="HS435" s="518"/>
      <c r="HT435" s="518"/>
      <c r="HU435" s="518"/>
      <c r="HV435" s="518"/>
      <c r="HW435" s="518"/>
      <c r="HX435" s="518"/>
      <c r="HY435" s="518"/>
      <c r="HZ435" s="518"/>
      <c r="IA435" s="518"/>
      <c r="IB435" s="518"/>
      <c r="IC435" s="518"/>
      <c r="ID435" s="518"/>
      <c r="IE435" s="518"/>
      <c r="IF435" s="518"/>
      <c r="IG435" s="518"/>
      <c r="IH435" s="518"/>
      <c r="II435" s="518"/>
      <c r="IJ435" s="518"/>
      <c r="IK435" s="518"/>
      <c r="IL435" s="518"/>
      <c r="IM435" s="518"/>
      <c r="IN435" s="518"/>
      <c r="IO435" s="518"/>
      <c r="IP435" s="518"/>
      <c r="IQ435" s="518"/>
      <c r="IR435" s="518"/>
      <c r="IS435" s="518"/>
      <c r="IT435" s="518"/>
      <c r="IU435" s="518"/>
      <c r="IV435" s="518"/>
      <c r="IW435" s="518"/>
      <c r="IX435" s="518"/>
      <c r="IY435" s="518"/>
      <c r="IZ435" s="518"/>
      <c r="JA435" s="518"/>
      <c r="JB435" s="518"/>
      <c r="JC435" s="518"/>
      <c r="JD435" s="518"/>
      <c r="JE435" s="518"/>
      <c r="JF435" s="518"/>
      <c r="JG435" s="518"/>
      <c r="JH435" s="518"/>
      <c r="JI435" s="518"/>
      <c r="JJ435" s="518"/>
      <c r="JK435" s="518"/>
      <c r="JL435" s="518"/>
      <c r="JM435" s="518"/>
      <c r="JN435" s="518"/>
      <c r="JO435" s="518"/>
      <c r="JP435" s="518"/>
      <c r="JQ435" s="518"/>
      <c r="JR435" s="518"/>
      <c r="JS435" s="518"/>
      <c r="JT435" s="518"/>
      <c r="JU435" s="518"/>
      <c r="JV435" s="518"/>
      <c r="JW435" s="518"/>
      <c r="JX435" s="518"/>
      <c r="JY435" s="518"/>
      <c r="JZ435" s="518"/>
      <c r="KA435" s="518"/>
      <c r="KB435" s="518"/>
      <c r="KC435" s="518"/>
      <c r="KD435" s="518"/>
      <c r="KE435" s="518"/>
      <c r="KF435" s="518"/>
      <c r="KG435" s="518"/>
      <c r="KH435" s="518"/>
      <c r="KI435" s="518"/>
      <c r="KJ435" s="518"/>
      <c r="KK435" s="518"/>
      <c r="KL435" s="518"/>
      <c r="KM435" s="518"/>
      <c r="KN435" s="518"/>
      <c r="KO435" s="518"/>
      <c r="KP435" s="518"/>
      <c r="KQ435" s="518"/>
      <c r="KR435" s="518"/>
      <c r="KS435" s="518"/>
      <c r="KT435" s="518"/>
      <c r="KU435" s="518"/>
      <c r="KV435" s="518"/>
      <c r="KW435" s="518"/>
      <c r="KX435" s="518"/>
      <c r="KY435" s="518"/>
      <c r="KZ435" s="518"/>
      <c r="LA435" s="518"/>
      <c r="LB435" s="518"/>
      <c r="LC435" s="518"/>
      <c r="LD435" s="518"/>
      <c r="LE435" s="518"/>
      <c r="LF435" s="518"/>
      <c r="LG435" s="518"/>
      <c r="LH435" s="518"/>
      <c r="LI435" s="518"/>
      <c r="LJ435" s="518"/>
      <c r="LK435" s="518"/>
      <c r="LL435" s="518"/>
      <c r="LM435" s="518"/>
      <c r="LN435" s="518"/>
      <c r="LO435" s="518"/>
      <c r="LP435" s="518"/>
      <c r="LQ435" s="518"/>
      <c r="LR435" s="518"/>
      <c r="LS435" s="518"/>
      <c r="LT435" s="518"/>
      <c r="LU435" s="518"/>
      <c r="LV435" s="518"/>
      <c r="LW435" s="518"/>
      <c r="LX435" s="518"/>
      <c r="LY435" s="518"/>
      <c r="LZ435" s="518"/>
      <c r="MA435" s="518"/>
      <c r="MB435" s="518"/>
      <c r="MC435" s="518"/>
      <c r="MD435" s="518"/>
      <c r="ME435" s="518"/>
      <c r="MF435" s="518"/>
      <c r="MG435" s="518"/>
      <c r="MH435" s="518"/>
      <c r="MI435" s="518"/>
      <c r="MJ435" s="518"/>
      <c r="MK435" s="518"/>
      <c r="ML435" s="518"/>
      <c r="MM435" s="518"/>
      <c r="MN435" s="518"/>
      <c r="MO435" s="518"/>
      <c r="MP435" s="518"/>
      <c r="MQ435" s="518"/>
      <c r="MR435" s="518"/>
      <c r="MS435" s="518"/>
      <c r="MT435" s="518"/>
      <c r="MU435" s="518"/>
      <c r="MV435" s="518"/>
      <c r="MW435" s="518"/>
      <c r="MX435" s="518"/>
      <c r="MY435" s="518"/>
      <c r="MZ435" s="518"/>
      <c r="NA435" s="518"/>
      <c r="NB435" s="518"/>
      <c r="NC435" s="518"/>
      <c r="ND435" s="518"/>
      <c r="NE435" s="518"/>
      <c r="NF435" s="518"/>
      <c r="NG435" s="518"/>
      <c r="NH435" s="518"/>
      <c r="NI435" s="518"/>
      <c r="NJ435" s="518"/>
      <c r="NK435" s="518"/>
      <c r="NL435" s="518"/>
      <c r="NM435" s="518"/>
      <c r="NN435" s="518"/>
      <c r="NO435" s="518"/>
      <c r="NP435" s="518"/>
      <c r="NQ435" s="518"/>
      <c r="NR435" s="518"/>
      <c r="NS435" s="518"/>
      <c r="NT435" s="518"/>
      <c r="NU435" s="518"/>
      <c r="NV435" s="518"/>
      <c r="NW435" s="518"/>
      <c r="NX435" s="518"/>
      <c r="NY435" s="518"/>
      <c r="NZ435" s="518"/>
      <c r="OA435" s="518"/>
      <c r="OB435" s="518"/>
      <c r="OC435" s="518"/>
      <c r="OD435" s="518"/>
      <c r="OE435" s="518"/>
      <c r="OF435" s="518"/>
      <c r="OG435" s="518"/>
      <c r="OH435" s="518"/>
      <c r="OI435" s="518"/>
      <c r="OJ435" s="518"/>
      <c r="OK435" s="518"/>
      <c r="OL435" s="518"/>
      <c r="OM435" s="518"/>
      <c r="ON435" s="518"/>
      <c r="OO435" s="518"/>
      <c r="OP435" s="518"/>
      <c r="OQ435" s="518"/>
      <c r="OR435" s="518"/>
      <c r="OS435" s="518"/>
      <c r="OT435" s="518"/>
      <c r="OU435" s="518"/>
      <c r="OV435" s="518"/>
      <c r="OW435" s="518"/>
      <c r="OX435" s="518"/>
      <c r="OY435" s="518"/>
      <c r="OZ435" s="518"/>
      <c r="PA435" s="518"/>
      <c r="PB435" s="518"/>
      <c r="PC435" s="518"/>
      <c r="PD435" s="518"/>
      <c r="PE435" s="518"/>
      <c r="PF435" s="518"/>
      <c r="PG435" s="518"/>
      <c r="PH435" s="518"/>
      <c r="PI435" s="518"/>
      <c r="PJ435" s="518"/>
      <c r="PK435" s="518"/>
      <c r="PL435" s="518"/>
      <c r="PM435" s="518"/>
      <c r="PN435" s="518"/>
      <c r="PO435" s="518"/>
      <c r="PP435" s="518"/>
      <c r="PQ435" s="518"/>
      <c r="PR435" s="518"/>
      <c r="PS435" s="518"/>
      <c r="PT435" s="518"/>
      <c r="PU435" s="518"/>
      <c r="PV435" s="518"/>
      <c r="PW435" s="518"/>
      <c r="PX435" s="518"/>
      <c r="PY435" s="518"/>
      <c r="PZ435" s="518"/>
      <c r="QA435" s="518"/>
      <c r="QB435" s="518"/>
      <c r="QC435" s="518"/>
      <c r="QD435" s="518"/>
      <c r="QE435" s="518"/>
      <c r="QF435" s="518"/>
      <c r="QG435" s="518"/>
      <c r="QH435" s="518"/>
      <c r="QI435" s="518"/>
      <c r="QJ435" s="518"/>
      <c r="QK435" s="518"/>
      <c r="QL435" s="518"/>
      <c r="QM435" s="518"/>
      <c r="QN435" s="518"/>
      <c r="QO435" s="518"/>
      <c r="QP435" s="518"/>
      <c r="QQ435" s="518"/>
      <c r="QR435" s="518"/>
      <c r="QS435" s="518"/>
      <c r="QT435" s="518"/>
      <c r="QU435" s="518"/>
      <c r="QV435" s="518"/>
      <c r="QW435" s="518"/>
      <c r="QX435" s="518"/>
      <c r="QY435" s="518"/>
      <c r="QZ435" s="518"/>
      <c r="RA435" s="518"/>
      <c r="RB435" s="518"/>
      <c r="RC435" s="518"/>
      <c r="RD435" s="518"/>
      <c r="RE435" s="518"/>
      <c r="RF435" s="518"/>
      <c r="RG435" s="518"/>
      <c r="RH435" s="518"/>
      <c r="RI435" s="518"/>
      <c r="RJ435" s="518"/>
      <c r="RK435" s="518"/>
      <c r="RL435" s="518"/>
      <c r="RM435" s="518"/>
      <c r="RN435" s="518"/>
      <c r="RO435" s="518"/>
      <c r="RP435" s="518"/>
      <c r="RQ435" s="518"/>
      <c r="RR435" s="518"/>
      <c r="RS435" s="518"/>
      <c r="RT435" s="518"/>
      <c r="RU435" s="518"/>
      <c r="RV435" s="518"/>
      <c r="RW435" s="518"/>
      <c r="RX435" s="518"/>
      <c r="RY435" s="518"/>
      <c r="RZ435" s="518"/>
      <c r="SA435" s="518"/>
      <c r="SB435" s="518"/>
      <c r="SC435" s="518"/>
      <c r="SD435" s="518"/>
      <c r="SE435" s="518"/>
      <c r="SF435" s="518"/>
      <c r="SG435" s="518"/>
      <c r="SH435" s="518"/>
      <c r="SI435" s="518"/>
      <c r="SJ435" s="518"/>
      <c r="SK435" s="518"/>
      <c r="SL435" s="518"/>
      <c r="SM435" s="518"/>
      <c r="SN435" s="518"/>
      <c r="SO435" s="518"/>
      <c r="SP435" s="518"/>
      <c r="SQ435" s="518"/>
      <c r="SR435" s="518"/>
      <c r="SS435" s="518"/>
      <c r="ST435" s="518"/>
      <c r="SU435" s="518"/>
      <c r="SV435" s="518"/>
      <c r="SW435" s="518"/>
      <c r="SX435" s="518"/>
      <c r="SY435" s="518"/>
      <c r="SZ435" s="518"/>
      <c r="TA435" s="518"/>
      <c r="TB435" s="518"/>
      <c r="TC435" s="518"/>
      <c r="TD435" s="518"/>
      <c r="TE435" s="518"/>
      <c r="TF435" s="518"/>
      <c r="TG435" s="518"/>
      <c r="TH435" s="518"/>
      <c r="TI435" s="518"/>
      <c r="TJ435" s="518"/>
      <c r="TK435" s="518"/>
      <c r="TL435" s="518"/>
      <c r="TM435" s="518"/>
      <c r="TN435" s="518"/>
      <c r="TO435" s="518"/>
      <c r="TP435" s="518"/>
      <c r="TQ435" s="518"/>
      <c r="TR435" s="518"/>
      <c r="TS435" s="518"/>
      <c r="TT435" s="518"/>
      <c r="TU435" s="518"/>
      <c r="TV435" s="518"/>
      <c r="TW435" s="518"/>
      <c r="TX435" s="518"/>
      <c r="TY435" s="518"/>
      <c r="TZ435" s="518"/>
      <c r="UA435" s="518"/>
      <c r="UB435" s="518"/>
      <c r="UC435" s="518"/>
      <c r="UD435" s="518"/>
      <c r="UE435" s="518"/>
      <c r="UF435" s="518"/>
      <c r="UG435" s="518"/>
      <c r="UH435" s="518"/>
      <c r="UI435" s="518"/>
      <c r="UJ435" s="518"/>
      <c r="UK435" s="518"/>
      <c r="UL435" s="518"/>
      <c r="UM435" s="518"/>
      <c r="UN435" s="518"/>
      <c r="UO435" s="518"/>
      <c r="UP435" s="518"/>
      <c r="UQ435" s="518"/>
      <c r="UR435" s="518"/>
      <c r="US435" s="518"/>
      <c r="UT435" s="518"/>
      <c r="UU435" s="518"/>
      <c r="UV435" s="518"/>
      <c r="UW435" s="518"/>
      <c r="UX435" s="518"/>
      <c r="UY435" s="518"/>
      <c r="UZ435" s="518"/>
      <c r="VA435" s="518"/>
      <c r="VB435" s="518"/>
      <c r="VC435" s="518"/>
      <c r="VD435" s="518"/>
      <c r="VE435" s="518"/>
      <c r="VF435" s="518"/>
      <c r="VG435" s="518"/>
      <c r="VH435" s="518"/>
      <c r="VI435" s="518"/>
      <c r="VJ435" s="518"/>
      <c r="VK435" s="518"/>
      <c r="VL435" s="518"/>
      <c r="VM435" s="518"/>
      <c r="VN435" s="518"/>
      <c r="VO435" s="518"/>
      <c r="VP435" s="518"/>
      <c r="VQ435" s="518"/>
      <c r="VR435" s="518"/>
      <c r="VS435" s="518"/>
      <c r="VT435" s="518"/>
      <c r="VU435" s="518"/>
      <c r="VV435" s="518"/>
      <c r="VW435" s="518"/>
      <c r="VX435" s="518"/>
      <c r="VY435" s="518"/>
      <c r="VZ435" s="518"/>
      <c r="WA435" s="518"/>
      <c r="WB435" s="518"/>
      <c r="WC435" s="518"/>
      <c r="WD435" s="518"/>
      <c r="WE435" s="518"/>
      <c r="WF435" s="518"/>
      <c r="WG435" s="518"/>
      <c r="WH435" s="518"/>
      <c r="WI435" s="518"/>
      <c r="WJ435" s="518"/>
      <c r="WK435" s="518"/>
      <c r="WL435" s="518"/>
      <c r="WM435" s="518"/>
      <c r="WN435" s="518"/>
      <c r="WO435" s="518"/>
      <c r="WP435" s="518"/>
      <c r="WQ435" s="518"/>
      <c r="WR435" s="518"/>
      <c r="WS435" s="518"/>
      <c r="WT435" s="518"/>
      <c r="WU435" s="518"/>
      <c r="WV435" s="518"/>
      <c r="WW435" s="518"/>
      <c r="WX435" s="518"/>
      <c r="WY435" s="518"/>
      <c r="WZ435" s="518"/>
      <c r="XA435" s="518"/>
      <c r="XB435" s="518"/>
      <c r="XC435" s="518"/>
      <c r="XD435" s="518"/>
      <c r="XE435" s="518"/>
      <c r="XF435" s="518"/>
      <c r="XG435" s="518"/>
      <c r="XH435" s="518"/>
      <c r="XI435" s="518"/>
      <c r="XJ435" s="518"/>
      <c r="XK435" s="518"/>
      <c r="XL435" s="518"/>
      <c r="XM435" s="518"/>
      <c r="XN435" s="518"/>
      <c r="XO435" s="518"/>
      <c r="XP435" s="518"/>
      <c r="XQ435" s="518"/>
      <c r="XR435" s="518"/>
      <c r="XS435" s="518"/>
      <c r="XT435" s="518"/>
      <c r="XU435" s="518"/>
      <c r="XV435" s="518"/>
      <c r="XW435" s="518"/>
      <c r="XX435" s="518"/>
      <c r="XY435" s="518"/>
      <c r="XZ435" s="518"/>
      <c r="YA435" s="518"/>
      <c r="YB435" s="518"/>
      <c r="YC435" s="518"/>
      <c r="YD435" s="518"/>
      <c r="YE435" s="518"/>
      <c r="YF435" s="518"/>
      <c r="YG435" s="518"/>
      <c r="YH435" s="518"/>
      <c r="YI435" s="518"/>
      <c r="YJ435" s="518"/>
      <c r="YK435" s="518"/>
      <c r="YL435" s="518"/>
      <c r="YM435" s="518"/>
      <c r="YN435" s="518"/>
      <c r="YO435" s="518"/>
      <c r="YP435" s="518"/>
      <c r="YQ435" s="518"/>
      <c r="YR435" s="518"/>
      <c r="YS435" s="518"/>
      <c r="YT435" s="518"/>
      <c r="YU435" s="518"/>
      <c r="YV435" s="518"/>
      <c r="YW435" s="518"/>
      <c r="YX435" s="518"/>
      <c r="YY435" s="518"/>
      <c r="YZ435" s="518"/>
      <c r="ZA435" s="518"/>
      <c r="ZB435" s="518"/>
      <c r="ZC435" s="518"/>
      <c r="ZD435" s="518"/>
      <c r="ZE435" s="518"/>
      <c r="ZF435" s="518"/>
      <c r="ZG435" s="518"/>
      <c r="ZH435" s="518"/>
      <c r="ZI435" s="518"/>
      <c r="ZJ435" s="518"/>
      <c r="ZK435" s="518"/>
      <c r="ZL435" s="518"/>
      <c r="ZM435" s="518"/>
      <c r="ZN435" s="518"/>
      <c r="ZO435" s="518"/>
      <c r="ZP435" s="518"/>
      <c r="ZQ435" s="518"/>
      <c r="ZR435" s="518"/>
      <c r="ZS435" s="518"/>
      <c r="ZT435" s="518"/>
      <c r="ZU435" s="518"/>
      <c r="ZV435" s="518"/>
      <c r="ZW435" s="518"/>
      <c r="ZX435" s="518"/>
      <c r="ZY435" s="518"/>
      <c r="ZZ435" s="518"/>
      <c r="AAA435" s="518"/>
      <c r="AAB435" s="518"/>
      <c r="AAC435" s="518"/>
      <c r="AAD435" s="518"/>
      <c r="AAE435" s="518"/>
      <c r="AAF435" s="518"/>
      <c r="AAG435" s="518"/>
      <c r="AAH435" s="518"/>
      <c r="AAI435" s="518"/>
      <c r="AAJ435" s="518"/>
      <c r="AAK435" s="518"/>
      <c r="AAL435" s="518"/>
      <c r="AAM435" s="518"/>
      <c r="AAN435" s="518"/>
      <c r="AAO435" s="518"/>
      <c r="AAP435" s="518"/>
      <c r="AAQ435" s="518"/>
      <c r="AAR435" s="518"/>
      <c r="AAS435" s="518"/>
      <c r="AAT435" s="518"/>
      <c r="AAU435" s="518"/>
      <c r="AAV435" s="518"/>
      <c r="AAW435" s="518"/>
      <c r="AAX435" s="518"/>
      <c r="AAY435" s="518"/>
      <c r="AAZ435" s="518"/>
      <c r="ABA435" s="518"/>
      <c r="ABB435" s="518"/>
      <c r="ABC435" s="518"/>
      <c r="ABD435" s="518"/>
      <c r="ABE435" s="518"/>
      <c r="ABF435" s="518"/>
      <c r="ABG435" s="518"/>
      <c r="ABH435" s="518"/>
      <c r="ABI435" s="518"/>
      <c r="ABJ435" s="518"/>
      <c r="ABK435" s="518"/>
      <c r="ABL435" s="518"/>
      <c r="ABM435" s="518"/>
      <c r="ABN435" s="518"/>
      <c r="ABO435" s="518"/>
      <c r="ABP435" s="518"/>
      <c r="ABQ435" s="518"/>
      <c r="ABR435" s="518"/>
      <c r="ABS435" s="518"/>
      <c r="ABT435" s="518"/>
      <c r="ABU435" s="518"/>
      <c r="ABV435" s="518"/>
      <c r="ABW435" s="518"/>
      <c r="ABX435" s="518"/>
      <c r="ABY435" s="518"/>
      <c r="ABZ435" s="518"/>
      <c r="ACA435" s="518"/>
      <c r="ACB435" s="518"/>
      <c r="ACC435" s="518"/>
      <c r="ACD435" s="518"/>
      <c r="ACE435" s="518"/>
      <c r="ACF435" s="518"/>
      <c r="ACG435" s="518"/>
      <c r="ACH435" s="518"/>
      <c r="ACI435" s="518"/>
      <c r="ACJ435" s="518"/>
      <c r="ACK435" s="518"/>
      <c r="ACL435" s="518"/>
      <c r="ACM435" s="518"/>
      <c r="ACN435" s="518"/>
      <c r="ACO435" s="518"/>
      <c r="ACP435" s="518"/>
      <c r="ACQ435" s="518"/>
      <c r="ACR435" s="518"/>
      <c r="ACS435" s="518"/>
      <c r="ACT435" s="518"/>
      <c r="ACU435" s="518"/>
      <c r="ACV435" s="518"/>
      <c r="ACW435" s="518"/>
      <c r="ACX435" s="518"/>
      <c r="ACY435" s="518"/>
      <c r="ACZ435" s="518"/>
      <c r="ADA435" s="518"/>
      <c r="ADB435" s="518"/>
      <c r="ADC435" s="518"/>
      <c r="ADD435" s="518"/>
      <c r="ADE435" s="518"/>
      <c r="ADF435" s="518"/>
      <c r="ADG435" s="518"/>
      <c r="ADH435" s="518"/>
      <c r="ADI435" s="518"/>
      <c r="ADJ435" s="518"/>
      <c r="ADK435" s="518"/>
      <c r="ADL435" s="518"/>
      <c r="ADM435" s="518"/>
      <c r="ADN435" s="518"/>
      <c r="ADO435" s="518"/>
      <c r="ADP435" s="518"/>
      <c r="ADQ435" s="518"/>
      <c r="ADR435" s="518"/>
      <c r="ADS435" s="518"/>
      <c r="ADT435" s="518"/>
      <c r="ADU435" s="518"/>
      <c r="ADV435" s="518"/>
      <c r="ADW435" s="518"/>
      <c r="ADX435" s="518"/>
      <c r="ADY435" s="518"/>
      <c r="ADZ435" s="518"/>
      <c r="AEA435" s="518"/>
      <c r="AEB435" s="518"/>
      <c r="AEC435" s="518"/>
      <c r="AED435" s="518"/>
      <c r="AEE435" s="518"/>
      <c r="AEF435" s="518"/>
      <c r="AEG435" s="518"/>
      <c r="AEH435" s="518"/>
      <c r="AEI435" s="518"/>
      <c r="AEJ435" s="518"/>
      <c r="AEK435" s="518"/>
      <c r="AEL435" s="518"/>
      <c r="AEM435" s="518"/>
      <c r="AEN435" s="518"/>
      <c r="AEO435" s="518"/>
      <c r="AEP435" s="518"/>
      <c r="AEQ435" s="518"/>
      <c r="AER435" s="518"/>
      <c r="AES435" s="518"/>
      <c r="AET435" s="518"/>
      <c r="AEU435" s="518"/>
      <c r="AEV435" s="518"/>
      <c r="AEW435" s="518"/>
      <c r="AEX435" s="518"/>
      <c r="AEY435" s="518"/>
      <c r="AEZ435" s="518"/>
      <c r="AFA435" s="518"/>
      <c r="AFB435" s="518"/>
      <c r="AFC435" s="518"/>
      <c r="AFD435" s="518"/>
      <c r="AFE435" s="518"/>
      <c r="AFF435" s="518"/>
      <c r="AFG435" s="518"/>
      <c r="AFH435" s="518"/>
      <c r="AFI435" s="518"/>
      <c r="AFJ435" s="518"/>
      <c r="AFK435" s="518"/>
      <c r="AFL435" s="518"/>
      <c r="AFM435" s="518"/>
      <c r="AFN435" s="518"/>
      <c r="AFO435" s="518"/>
      <c r="AFP435" s="518"/>
      <c r="AFQ435" s="518"/>
      <c r="AFR435" s="518"/>
      <c r="AFS435" s="518"/>
      <c r="AFT435" s="518"/>
      <c r="AFU435" s="518"/>
      <c r="AFV435" s="518"/>
      <c r="AFW435" s="518"/>
      <c r="AFX435" s="518"/>
      <c r="AFY435" s="518"/>
      <c r="AFZ435" s="518"/>
      <c r="AGA435" s="518"/>
      <c r="AGB435" s="518"/>
      <c r="AGC435" s="518"/>
      <c r="AGD435" s="518"/>
      <c r="AGE435" s="518"/>
      <c r="AGF435" s="518"/>
      <c r="AGG435" s="518"/>
      <c r="AGH435" s="518"/>
      <c r="AGI435" s="518"/>
      <c r="AGJ435" s="518"/>
      <c r="AGK435" s="518"/>
      <c r="AGL435" s="518"/>
      <c r="AGM435" s="518"/>
      <c r="AGN435" s="518"/>
      <c r="AGO435" s="518"/>
      <c r="AGP435" s="518"/>
      <c r="AGQ435" s="518"/>
      <c r="AGR435" s="518"/>
      <c r="AGS435" s="518"/>
      <c r="AGT435" s="518"/>
      <c r="AGU435" s="518"/>
      <c r="AGV435" s="518"/>
      <c r="AGW435" s="518"/>
      <c r="AGX435" s="518"/>
      <c r="AGY435" s="518"/>
      <c r="AGZ435" s="518"/>
      <c r="AHA435" s="518"/>
      <c r="AHB435" s="518"/>
      <c r="AHC435" s="518"/>
      <c r="AHD435" s="518"/>
      <c r="AHE435" s="518"/>
      <c r="AHF435" s="518"/>
      <c r="AHG435" s="518"/>
      <c r="AHH435" s="518"/>
      <c r="AHI435" s="518"/>
      <c r="AHJ435" s="518"/>
      <c r="AHK435" s="518"/>
      <c r="AHL435" s="518"/>
      <c r="AHM435" s="518"/>
      <c r="AHN435" s="518"/>
      <c r="AHO435" s="518"/>
      <c r="AHP435" s="518"/>
      <c r="AHQ435" s="518"/>
      <c r="AHR435" s="518"/>
      <c r="AHS435" s="518"/>
      <c r="AHT435" s="518"/>
      <c r="AHU435" s="518"/>
      <c r="AHV435" s="518"/>
      <c r="AHW435" s="518"/>
      <c r="AHX435" s="518"/>
      <c r="AHY435" s="518"/>
      <c r="AHZ435" s="518"/>
      <c r="AIA435" s="518"/>
      <c r="AIB435" s="518"/>
      <c r="AIC435" s="518"/>
      <c r="AID435" s="518"/>
      <c r="AIE435" s="518"/>
      <c r="AIF435" s="518"/>
      <c r="AIG435" s="518"/>
      <c r="AIH435" s="518"/>
      <c r="AII435" s="518"/>
      <c r="AIJ435" s="518"/>
      <c r="AIK435" s="518"/>
      <c r="AIL435" s="518"/>
      <c r="AIM435" s="518"/>
      <c r="AIN435" s="518"/>
      <c r="AIO435" s="518"/>
      <c r="AIP435" s="518"/>
      <c r="AIQ435" s="518"/>
      <c r="AIR435" s="518"/>
      <c r="AIS435" s="518"/>
      <c r="AIT435" s="518"/>
      <c r="AIU435" s="518"/>
      <c r="AIV435" s="518"/>
      <c r="AIW435" s="518"/>
      <c r="AIX435" s="518"/>
      <c r="AIY435" s="518"/>
      <c r="AIZ435" s="518"/>
      <c r="AJA435" s="518"/>
      <c r="AJB435" s="518"/>
      <c r="AJC435" s="518"/>
      <c r="AJD435" s="518"/>
      <c r="AJE435" s="518"/>
      <c r="AJF435" s="518"/>
      <c r="AJG435" s="518"/>
      <c r="AJH435" s="518"/>
      <c r="AJI435" s="518"/>
      <c r="AJJ435" s="518"/>
      <c r="AJK435" s="518"/>
      <c r="AJL435" s="518"/>
      <c r="AJM435" s="518"/>
      <c r="AJN435" s="518"/>
      <c r="AJO435" s="518"/>
      <c r="AJP435" s="518"/>
      <c r="AJQ435" s="518"/>
      <c r="AJR435" s="518"/>
      <c r="AJS435" s="518"/>
      <c r="AJT435" s="518"/>
      <c r="AJU435" s="518"/>
      <c r="AJV435" s="518"/>
      <c r="AJW435" s="518"/>
      <c r="AJX435" s="518"/>
      <c r="AJY435" s="518"/>
      <c r="AJZ435" s="518"/>
      <c r="AKA435" s="518"/>
      <c r="AKB435" s="518"/>
      <c r="AKC435" s="518"/>
      <c r="AKD435" s="518"/>
      <c r="AKE435" s="518"/>
      <c r="AKF435" s="518"/>
      <c r="AKG435" s="518"/>
      <c r="AKH435" s="518"/>
      <c r="AKI435" s="518"/>
      <c r="AKJ435" s="518"/>
      <c r="AKK435" s="518"/>
      <c r="AKL435" s="518"/>
      <c r="AKM435" s="518"/>
      <c r="AKN435" s="518"/>
      <c r="AKO435" s="518"/>
      <c r="AKP435" s="518"/>
      <c r="AKQ435" s="518"/>
      <c r="AKR435" s="518"/>
      <c r="AKS435" s="518"/>
      <c r="AKT435" s="518"/>
      <c r="AKU435" s="518"/>
      <c r="AKV435" s="518"/>
      <c r="AKW435" s="518"/>
      <c r="AKX435" s="518"/>
      <c r="AKY435" s="518"/>
      <c r="AKZ435" s="518"/>
      <c r="ALA435" s="518"/>
      <c r="ALB435" s="518"/>
      <c r="ALC435" s="518"/>
      <c r="ALD435" s="518"/>
      <c r="ALE435" s="518"/>
      <c r="ALF435" s="518"/>
      <c r="ALG435" s="518"/>
      <c r="ALH435" s="518"/>
      <c r="ALI435" s="518"/>
      <c r="ALJ435" s="518"/>
      <c r="ALK435" s="518"/>
      <c r="ALL435" s="518"/>
      <c r="ALM435" s="518"/>
      <c r="ALN435" s="518"/>
      <c r="ALO435" s="518"/>
      <c r="ALP435" s="518"/>
      <c r="ALQ435" s="518"/>
      <c r="ALR435" s="518"/>
      <c r="ALS435" s="518"/>
      <c r="ALT435" s="518"/>
      <c r="ALU435" s="518"/>
      <c r="ALV435" s="518"/>
      <c r="ALW435" s="518"/>
      <c r="ALX435" s="518"/>
      <c r="ALY435" s="518"/>
      <c r="ALZ435" s="518"/>
      <c r="AMA435" s="518"/>
      <c r="AMB435" s="518"/>
      <c r="AMC435" s="518"/>
      <c r="AMD435" s="518"/>
      <c r="AME435" s="518"/>
      <c r="AMF435" s="518"/>
      <c r="AMG435" s="518"/>
      <c r="AMH435" s="518"/>
      <c r="AMI435" s="518"/>
      <c r="AMJ435" s="518"/>
      <c r="AMK435" s="518"/>
      <c r="AML435" s="518"/>
      <c r="AMM435" s="518"/>
      <c r="AMN435" s="518"/>
      <c r="AMO435" s="518"/>
      <c r="AMP435" s="518"/>
      <c r="AMQ435" s="518"/>
      <c r="AMR435" s="518"/>
      <c r="AMS435" s="518"/>
      <c r="AMT435" s="518"/>
      <c r="AMU435" s="518"/>
      <c r="AMV435" s="518"/>
      <c r="AMW435" s="518"/>
      <c r="AMX435" s="518"/>
      <c r="AMY435" s="518"/>
      <c r="AMZ435" s="518"/>
      <c r="ANA435" s="518"/>
      <c r="ANB435" s="518"/>
      <c r="ANC435" s="518"/>
      <c r="AND435" s="518"/>
      <c r="ANE435" s="518"/>
      <c r="ANF435" s="518"/>
      <c r="ANG435" s="518"/>
      <c r="ANH435" s="518"/>
      <c r="ANI435" s="518"/>
      <c r="ANJ435" s="518"/>
      <c r="ANK435" s="518"/>
      <c r="ANL435" s="518"/>
      <c r="ANM435" s="518"/>
      <c r="ANN435" s="518"/>
      <c r="ANO435" s="518"/>
      <c r="ANP435" s="518"/>
      <c r="ANQ435" s="518"/>
      <c r="ANR435" s="518"/>
      <c r="ANS435" s="518"/>
      <c r="ANT435" s="518"/>
      <c r="ANU435" s="518"/>
      <c r="ANV435" s="518"/>
      <c r="ANW435" s="518"/>
      <c r="ANX435" s="518"/>
      <c r="ANY435" s="518"/>
      <c r="ANZ435" s="518"/>
      <c r="AOA435" s="518"/>
      <c r="AOB435" s="518"/>
      <c r="AOC435" s="518"/>
      <c r="AOD435" s="518"/>
      <c r="AOE435" s="518"/>
      <c r="AOF435" s="518"/>
      <c r="AOG435" s="518"/>
      <c r="AOH435" s="518"/>
      <c r="AOI435" s="518"/>
      <c r="AOJ435" s="518"/>
      <c r="AOK435" s="518"/>
      <c r="AOL435" s="518"/>
      <c r="AOM435" s="518"/>
      <c r="AON435" s="518"/>
      <c r="AOO435" s="518"/>
      <c r="AOP435" s="518"/>
      <c r="AOQ435" s="518"/>
      <c r="AOR435" s="518"/>
      <c r="AOS435" s="518"/>
      <c r="AOT435" s="518"/>
      <c r="AOU435" s="518"/>
      <c r="AOV435" s="518"/>
      <c r="AOW435" s="518"/>
      <c r="AOX435" s="518"/>
      <c r="AOY435" s="518"/>
      <c r="AOZ435" s="518"/>
      <c r="APA435" s="518"/>
      <c r="APB435" s="518"/>
      <c r="APC435" s="518"/>
      <c r="APD435" s="518"/>
      <c r="APE435" s="518"/>
      <c r="APF435" s="518"/>
      <c r="APG435" s="518"/>
      <c r="APH435" s="518"/>
      <c r="API435" s="518"/>
      <c r="APJ435" s="518"/>
      <c r="APK435" s="518"/>
      <c r="APL435" s="518"/>
      <c r="APM435" s="518"/>
      <c r="APN435" s="518"/>
      <c r="APO435" s="518"/>
      <c r="APP435" s="518"/>
      <c r="APQ435" s="518"/>
      <c r="APR435" s="518"/>
      <c r="APS435" s="518"/>
      <c r="APT435" s="518"/>
      <c r="APU435" s="518"/>
      <c r="APV435" s="518"/>
      <c r="APW435" s="518"/>
      <c r="APX435" s="518"/>
      <c r="APY435" s="518"/>
      <c r="APZ435" s="518"/>
      <c r="AQA435" s="518"/>
      <c r="AQB435" s="518"/>
      <c r="AQC435" s="518"/>
      <c r="AQD435" s="518"/>
      <c r="AQE435" s="518"/>
      <c r="AQF435" s="518"/>
      <c r="AQG435" s="518"/>
      <c r="AQH435" s="518"/>
      <c r="AQI435" s="518"/>
      <c r="AQJ435" s="518"/>
      <c r="AQK435" s="518"/>
      <c r="AQL435" s="518"/>
      <c r="AQM435" s="518"/>
      <c r="AQN435" s="518"/>
      <c r="AQO435" s="518"/>
      <c r="AQP435" s="518"/>
      <c r="AQQ435" s="518"/>
      <c r="AQR435" s="518"/>
      <c r="AQS435" s="518"/>
      <c r="AQT435" s="518"/>
      <c r="AQU435" s="518"/>
      <c r="AQV435" s="518"/>
      <c r="AQW435" s="518"/>
      <c r="AQX435" s="518"/>
      <c r="AQY435" s="518"/>
      <c r="AQZ435" s="518"/>
      <c r="ARA435" s="518"/>
      <c r="ARB435" s="518"/>
      <c r="ARC435" s="518"/>
      <c r="ARD435" s="518"/>
      <c r="ARE435" s="518"/>
      <c r="ARF435" s="518"/>
      <c r="ARG435" s="518"/>
      <c r="ARH435" s="518"/>
      <c r="ARI435" s="518"/>
      <c r="ARJ435" s="518"/>
      <c r="ARK435" s="518"/>
      <c r="ARL435" s="518"/>
      <c r="ARM435" s="518"/>
      <c r="ARN435" s="518"/>
      <c r="ARO435" s="518"/>
      <c r="ARP435" s="518"/>
      <c r="ARQ435" s="518"/>
      <c r="ARR435" s="518"/>
      <c r="ARS435" s="518"/>
      <c r="ART435" s="518"/>
      <c r="ARU435" s="518"/>
      <c r="ARV435" s="518"/>
      <c r="ARW435" s="518"/>
      <c r="ARX435" s="518"/>
      <c r="ARY435" s="518"/>
      <c r="ARZ435" s="518"/>
      <c r="ASA435" s="518"/>
      <c r="ASB435" s="518"/>
      <c r="ASC435" s="518"/>
      <c r="ASD435" s="518"/>
      <c r="ASE435" s="518"/>
      <c r="ASF435" s="518"/>
      <c r="ASG435" s="518"/>
      <c r="ASH435" s="518"/>
      <c r="ASI435" s="518"/>
      <c r="ASJ435" s="518"/>
      <c r="ASK435" s="518"/>
      <c r="ASL435" s="518"/>
      <c r="ASM435" s="518"/>
      <c r="ASN435" s="518"/>
      <c r="ASO435" s="518"/>
      <c r="ASP435" s="518"/>
      <c r="ASQ435" s="518"/>
      <c r="ASR435" s="518"/>
      <c r="ASS435" s="518"/>
      <c r="AST435" s="518"/>
      <c r="ASU435" s="518"/>
      <c r="ASV435" s="518"/>
      <c r="ASW435" s="518"/>
      <c r="ASX435" s="518"/>
      <c r="ASY435" s="518"/>
      <c r="ASZ435" s="518"/>
      <c r="ATA435" s="518"/>
      <c r="ATB435" s="518"/>
      <c r="ATC435" s="518"/>
      <c r="ATD435" s="518"/>
      <c r="ATE435" s="518"/>
      <c r="ATF435" s="518"/>
      <c r="ATG435" s="518"/>
      <c r="ATH435" s="518"/>
      <c r="ATI435" s="518"/>
      <c r="ATJ435" s="518"/>
      <c r="ATK435" s="518"/>
      <c r="ATL435" s="518"/>
      <c r="ATM435" s="518"/>
      <c r="ATN435" s="518"/>
      <c r="ATO435" s="518"/>
      <c r="ATP435" s="518"/>
      <c r="ATQ435" s="518"/>
      <c r="ATR435" s="518"/>
      <c r="ATS435" s="518"/>
      <c r="ATT435" s="518"/>
      <c r="ATU435" s="518"/>
      <c r="ATV435" s="518"/>
      <c r="ATW435" s="518"/>
      <c r="ATX435" s="518"/>
      <c r="ATY435" s="518"/>
      <c r="ATZ435" s="518"/>
      <c r="AUA435" s="518"/>
      <c r="AUB435" s="518"/>
      <c r="AUC435" s="518"/>
      <c r="AUD435" s="518"/>
      <c r="AUE435" s="518"/>
      <c r="AUF435" s="518"/>
      <c r="AUG435" s="518"/>
      <c r="AUH435" s="518"/>
      <c r="AUI435" s="518"/>
      <c r="AUJ435" s="518"/>
      <c r="AUK435" s="518"/>
      <c r="AUL435" s="518"/>
      <c r="AUM435" s="518"/>
      <c r="AUN435" s="518"/>
      <c r="AUO435" s="518"/>
      <c r="AUP435" s="518"/>
      <c r="AUQ435" s="518"/>
      <c r="AUR435" s="518"/>
      <c r="AUS435" s="518"/>
      <c r="AUT435" s="518"/>
      <c r="AUU435" s="518"/>
      <c r="AUV435" s="518"/>
      <c r="AUW435" s="518"/>
      <c r="AUX435" s="518"/>
      <c r="AUY435" s="518"/>
      <c r="AUZ435" s="518"/>
      <c r="AVA435" s="518"/>
      <c r="AVB435" s="518"/>
      <c r="AVC435" s="518"/>
      <c r="AVD435" s="518"/>
      <c r="AVE435" s="518"/>
      <c r="AVF435" s="518"/>
      <c r="AVG435" s="518"/>
      <c r="AVH435" s="518"/>
      <c r="AVI435" s="518"/>
      <c r="AVJ435" s="518"/>
      <c r="AVK435" s="518"/>
      <c r="AVL435" s="518"/>
      <c r="AVM435" s="518"/>
      <c r="AVN435" s="518"/>
      <c r="AVO435" s="518"/>
      <c r="AVP435" s="518"/>
      <c r="AVQ435" s="518"/>
      <c r="AVR435" s="518"/>
      <c r="AVS435" s="518"/>
      <c r="AVT435" s="518"/>
      <c r="AVU435" s="518"/>
      <c r="AVV435" s="518"/>
      <c r="AVW435" s="518"/>
      <c r="AVX435" s="518"/>
      <c r="AVY435" s="518"/>
      <c r="AVZ435" s="518"/>
      <c r="AWA435" s="518"/>
      <c r="AWB435" s="518"/>
      <c r="AWC435" s="518"/>
      <c r="AWD435" s="518"/>
      <c r="AWE435" s="518"/>
      <c r="AWF435" s="518"/>
      <c r="AWG435" s="518"/>
      <c r="AWH435" s="518"/>
      <c r="AWI435" s="518"/>
      <c r="AWJ435" s="518"/>
      <c r="AWK435" s="518"/>
      <c r="AWL435" s="518"/>
      <c r="AWM435" s="518"/>
      <c r="AWN435" s="518"/>
      <c r="AWO435" s="518"/>
      <c r="AWP435" s="518"/>
      <c r="AWQ435" s="518"/>
      <c r="AWR435" s="518"/>
      <c r="AWS435" s="518"/>
      <c r="AWT435" s="518"/>
      <c r="AWU435" s="518"/>
      <c r="AWV435" s="518"/>
      <c r="AWW435" s="518"/>
      <c r="AWX435" s="518"/>
      <c r="AWY435" s="518"/>
      <c r="AWZ435" s="518"/>
      <c r="AXA435" s="518"/>
      <c r="AXB435" s="518"/>
      <c r="AXC435" s="518"/>
      <c r="AXD435" s="518"/>
      <c r="AXE435" s="518"/>
      <c r="AXF435" s="518"/>
      <c r="AXG435" s="518"/>
      <c r="AXH435" s="518"/>
      <c r="AXI435" s="518"/>
      <c r="AXJ435" s="518"/>
      <c r="AXK435" s="518"/>
      <c r="AXL435" s="518"/>
      <c r="AXM435" s="518"/>
      <c r="AXN435" s="518"/>
      <c r="AXO435" s="518"/>
      <c r="AXP435" s="518"/>
      <c r="AXQ435" s="518"/>
      <c r="AXR435" s="518"/>
      <c r="AXS435" s="518"/>
      <c r="AXT435" s="518"/>
      <c r="AXU435" s="518"/>
      <c r="AXV435" s="518"/>
      <c r="AXW435" s="518"/>
      <c r="AXX435" s="518"/>
      <c r="AXY435" s="518"/>
      <c r="AXZ435" s="518"/>
      <c r="AYA435" s="518"/>
      <c r="AYB435" s="518"/>
      <c r="AYC435" s="518"/>
      <c r="AYD435" s="518"/>
      <c r="AYE435" s="518"/>
      <c r="AYF435" s="518"/>
      <c r="AYG435" s="518"/>
      <c r="AYH435" s="518"/>
      <c r="AYI435" s="518"/>
      <c r="AYJ435" s="518"/>
      <c r="AYK435" s="518"/>
      <c r="AYL435" s="518"/>
      <c r="AYM435" s="518"/>
      <c r="AYN435" s="518"/>
      <c r="AYO435" s="518"/>
      <c r="AYP435" s="518"/>
      <c r="AYQ435" s="518"/>
      <c r="AYR435" s="518"/>
      <c r="AYS435" s="518"/>
      <c r="AYT435" s="518"/>
      <c r="AYU435" s="518"/>
      <c r="AYV435" s="518"/>
      <c r="AYW435" s="518"/>
      <c r="AYX435" s="518"/>
      <c r="AYY435" s="518"/>
      <c r="AYZ435" s="518"/>
      <c r="AZA435" s="518"/>
      <c r="AZB435" s="518"/>
      <c r="AZC435" s="518"/>
      <c r="AZD435" s="518"/>
      <c r="AZE435" s="518"/>
      <c r="AZF435" s="518"/>
      <c r="AZG435" s="518"/>
      <c r="AZH435" s="518"/>
      <c r="AZI435" s="518"/>
      <c r="AZJ435" s="518"/>
      <c r="AZK435" s="518"/>
      <c r="AZL435" s="518"/>
      <c r="AZM435" s="518"/>
      <c r="AZN435" s="518"/>
      <c r="AZO435" s="518"/>
      <c r="AZP435" s="518"/>
      <c r="AZQ435" s="518"/>
      <c r="AZR435" s="518"/>
      <c r="AZS435" s="518"/>
      <c r="AZT435" s="518"/>
      <c r="AZU435" s="518"/>
      <c r="AZV435" s="518"/>
      <c r="AZW435" s="518"/>
      <c r="AZX435" s="518"/>
      <c r="AZY435" s="518"/>
      <c r="AZZ435" s="518"/>
      <c r="BAA435" s="518"/>
      <c r="BAB435" s="518"/>
      <c r="BAC435" s="518"/>
      <c r="BAD435" s="518"/>
      <c r="BAE435" s="518"/>
      <c r="BAF435" s="518"/>
      <c r="BAG435" s="518"/>
      <c r="BAH435" s="518"/>
      <c r="BAI435" s="518"/>
      <c r="BAJ435" s="518"/>
      <c r="BAK435" s="518"/>
      <c r="BAL435" s="518"/>
      <c r="BAM435" s="518"/>
      <c r="BAN435" s="518"/>
      <c r="BAO435" s="518"/>
      <c r="BAP435" s="518"/>
      <c r="BAQ435" s="518"/>
      <c r="BAR435" s="518"/>
      <c r="BAS435" s="518"/>
      <c r="BAT435" s="518"/>
      <c r="BAU435" s="518"/>
      <c r="BAV435" s="518"/>
      <c r="BAW435" s="518"/>
      <c r="BAX435" s="518"/>
      <c r="BAY435" s="518"/>
      <c r="BAZ435" s="518"/>
      <c r="BBA435" s="518"/>
      <c r="BBB435" s="518"/>
      <c r="BBC435" s="518"/>
      <c r="BBD435" s="518"/>
      <c r="BBE435" s="518"/>
      <c r="BBF435" s="518"/>
      <c r="BBG435" s="518"/>
      <c r="BBH435" s="518"/>
      <c r="BBI435" s="518"/>
      <c r="BBJ435" s="518"/>
      <c r="BBK435" s="518"/>
      <c r="BBL435" s="518"/>
      <c r="BBM435" s="518"/>
      <c r="BBN435" s="518"/>
      <c r="BBO435" s="518"/>
      <c r="BBP435" s="518"/>
      <c r="BBQ435" s="518"/>
      <c r="BBR435" s="518"/>
      <c r="BBS435" s="518"/>
      <c r="BBT435" s="518"/>
      <c r="BBU435" s="518"/>
      <c r="BBV435" s="518"/>
      <c r="BBW435" s="518"/>
      <c r="BBX435" s="518"/>
      <c r="BBY435" s="518"/>
      <c r="BBZ435" s="518"/>
      <c r="BCA435" s="518"/>
      <c r="BCB435" s="518"/>
      <c r="BCC435" s="518"/>
      <c r="BCD435" s="518"/>
      <c r="BCE435" s="518"/>
      <c r="BCF435" s="518"/>
      <c r="BCG435" s="518"/>
      <c r="BCH435" s="518"/>
      <c r="BCI435" s="518"/>
      <c r="BCJ435" s="518"/>
      <c r="BCK435" s="518"/>
      <c r="BCL435" s="518"/>
      <c r="BCM435" s="518"/>
      <c r="BCN435" s="518"/>
      <c r="BCO435" s="518"/>
      <c r="BCP435" s="518"/>
      <c r="BCQ435" s="518"/>
      <c r="BCR435" s="518"/>
      <c r="BCS435" s="518"/>
      <c r="BCT435" s="518"/>
      <c r="BCU435" s="518"/>
      <c r="BCV435" s="518"/>
      <c r="BCW435" s="518"/>
      <c r="BCX435" s="518"/>
      <c r="BCY435" s="518"/>
      <c r="BCZ435" s="518"/>
      <c r="BDA435" s="518"/>
      <c r="BDB435" s="518"/>
      <c r="BDC435" s="518"/>
      <c r="BDD435" s="518"/>
      <c r="BDE435" s="518"/>
      <c r="BDF435" s="518"/>
      <c r="BDG435" s="518"/>
      <c r="BDH435" s="518"/>
      <c r="BDI435" s="518"/>
      <c r="BDJ435" s="518"/>
      <c r="BDK435" s="518"/>
      <c r="BDL435" s="518"/>
      <c r="BDM435" s="518"/>
      <c r="BDN435" s="518"/>
      <c r="BDO435" s="518"/>
      <c r="BDP435" s="518"/>
      <c r="BDQ435" s="518"/>
      <c r="BDR435" s="518"/>
      <c r="BDS435" s="518"/>
      <c r="BDT435" s="518"/>
      <c r="BDU435" s="518"/>
      <c r="BDV435" s="518"/>
      <c r="BDW435" s="518"/>
      <c r="BDX435" s="518"/>
      <c r="BDY435" s="518"/>
      <c r="BDZ435" s="518"/>
      <c r="BEA435" s="518"/>
      <c r="BEB435" s="518"/>
      <c r="BEC435" s="518"/>
      <c r="BED435" s="518"/>
      <c r="BEE435" s="518"/>
      <c r="BEF435" s="518"/>
      <c r="BEG435" s="518"/>
      <c r="BEH435" s="518"/>
      <c r="BEI435" s="518"/>
      <c r="BEJ435" s="518"/>
      <c r="BEK435" s="518"/>
      <c r="BEL435" s="518"/>
      <c r="BEM435" s="518"/>
      <c r="BEN435" s="518"/>
      <c r="BEO435" s="518"/>
      <c r="BEP435" s="518"/>
      <c r="BEQ435" s="518"/>
      <c r="BER435" s="518"/>
      <c r="BES435" s="518"/>
      <c r="BET435" s="518"/>
      <c r="BEU435" s="518"/>
      <c r="BEV435" s="518"/>
      <c r="BEW435" s="518"/>
      <c r="BEX435" s="518"/>
      <c r="BEY435" s="518"/>
      <c r="BEZ435" s="518"/>
      <c r="BFA435" s="518"/>
      <c r="BFB435" s="518"/>
      <c r="BFC435" s="518"/>
      <c r="BFD435" s="518"/>
      <c r="BFE435" s="518"/>
      <c r="BFF435" s="518"/>
      <c r="BFG435" s="518"/>
      <c r="BFH435" s="518"/>
      <c r="BFI435" s="518"/>
      <c r="BFJ435" s="518"/>
      <c r="BFK435" s="518"/>
      <c r="BFL435" s="518"/>
      <c r="BFM435" s="518"/>
      <c r="BFN435" s="518"/>
      <c r="BFO435" s="518"/>
      <c r="BFP435" s="518"/>
      <c r="BFQ435" s="518"/>
      <c r="BFR435" s="518"/>
      <c r="BFS435" s="518"/>
      <c r="BFT435" s="518"/>
      <c r="BFU435" s="518"/>
      <c r="BFV435" s="518"/>
      <c r="BFW435" s="518"/>
      <c r="BFX435" s="518"/>
      <c r="BFY435" s="518"/>
      <c r="BFZ435" s="518"/>
      <c r="BGA435" s="518"/>
      <c r="BGB435" s="518"/>
      <c r="BGC435" s="518"/>
      <c r="BGD435" s="518"/>
      <c r="BGE435" s="518"/>
      <c r="BGF435" s="518"/>
      <c r="BGG435" s="518"/>
      <c r="BGH435" s="518"/>
      <c r="BGI435" s="518"/>
      <c r="BGJ435" s="518"/>
      <c r="BGK435" s="518"/>
      <c r="BGL435" s="518"/>
      <c r="BGM435" s="518"/>
      <c r="BGN435" s="518"/>
      <c r="BGO435" s="518"/>
      <c r="BGP435" s="518"/>
      <c r="BGQ435" s="518"/>
      <c r="BGR435" s="518"/>
      <c r="BGS435" s="518"/>
      <c r="BGT435" s="518"/>
      <c r="BGU435" s="518"/>
      <c r="BGV435" s="518"/>
      <c r="BGW435" s="518"/>
      <c r="BGX435" s="518"/>
      <c r="BGY435" s="518"/>
      <c r="BGZ435" s="518"/>
      <c r="BHA435" s="518"/>
      <c r="BHB435" s="518"/>
      <c r="BHC435" s="518"/>
      <c r="BHD435" s="518"/>
      <c r="BHE435" s="518"/>
      <c r="BHF435" s="518"/>
      <c r="BHG435" s="518"/>
      <c r="BHH435" s="518"/>
      <c r="BHI435" s="518"/>
      <c r="BHJ435" s="518"/>
      <c r="BHK435" s="518"/>
      <c r="BHL435" s="518"/>
      <c r="BHM435" s="518"/>
      <c r="BHN435" s="518"/>
      <c r="BHO435" s="518"/>
      <c r="BHP435" s="518"/>
      <c r="BHQ435" s="518"/>
      <c r="BHR435" s="518"/>
      <c r="BHS435" s="518"/>
      <c r="BHT435" s="518"/>
      <c r="BHU435" s="518"/>
      <c r="BHV435" s="518"/>
      <c r="BHW435" s="518"/>
      <c r="BHX435" s="518"/>
      <c r="BHY435" s="518"/>
      <c r="BHZ435" s="518"/>
      <c r="BIA435" s="518"/>
      <c r="BIB435" s="518"/>
      <c r="BIC435" s="518"/>
      <c r="BID435" s="518"/>
      <c r="BIE435" s="518"/>
      <c r="BIF435" s="518"/>
      <c r="BIG435" s="518"/>
      <c r="BIH435" s="518"/>
      <c r="BII435" s="518"/>
      <c r="BIJ435" s="518"/>
      <c r="BIK435" s="518"/>
      <c r="BIL435" s="518"/>
      <c r="BIM435" s="518"/>
      <c r="BIN435" s="518"/>
      <c r="BIO435" s="518"/>
      <c r="BIP435" s="518"/>
      <c r="BIQ435" s="518"/>
      <c r="BIR435" s="518"/>
      <c r="BIS435" s="518"/>
      <c r="BIT435" s="518"/>
      <c r="BIU435" s="518"/>
      <c r="BIV435" s="518"/>
      <c r="BIW435" s="518"/>
      <c r="BIX435" s="518"/>
      <c r="BIY435" s="518"/>
      <c r="BIZ435" s="518"/>
      <c r="BJA435" s="518"/>
      <c r="BJB435" s="518"/>
      <c r="BJC435" s="518"/>
      <c r="BJD435" s="518"/>
      <c r="BJE435" s="518"/>
      <c r="BJF435" s="518"/>
      <c r="BJG435" s="518"/>
      <c r="BJH435" s="518"/>
      <c r="BJI435" s="518"/>
      <c r="BJJ435" s="518"/>
      <c r="BJK435" s="518"/>
      <c r="BJL435" s="518"/>
      <c r="BJM435" s="518"/>
      <c r="BJN435" s="518"/>
      <c r="BJO435" s="518"/>
      <c r="BJP435" s="518"/>
      <c r="BJQ435" s="518"/>
      <c r="BJR435" s="518"/>
      <c r="BJS435" s="518"/>
      <c r="BJT435" s="518"/>
      <c r="BJU435" s="518"/>
      <c r="BJV435" s="518"/>
      <c r="BJW435" s="518"/>
      <c r="BJX435" s="518"/>
      <c r="BJY435" s="518"/>
      <c r="BJZ435" s="518"/>
      <c r="BKA435" s="518"/>
      <c r="BKB435" s="518"/>
      <c r="BKC435" s="518"/>
      <c r="BKD435" s="518"/>
      <c r="BKE435" s="518"/>
      <c r="BKF435" s="518"/>
      <c r="BKG435" s="518"/>
      <c r="BKH435" s="518"/>
      <c r="BKI435" s="518"/>
      <c r="BKJ435" s="518"/>
      <c r="BKK435" s="518"/>
      <c r="BKL435" s="518"/>
      <c r="BKM435" s="518"/>
      <c r="BKN435" s="518"/>
      <c r="BKO435" s="518"/>
      <c r="BKP435" s="518"/>
      <c r="BKQ435" s="518"/>
      <c r="BKR435" s="518"/>
      <c r="BKS435" s="518"/>
      <c r="BKT435" s="518"/>
      <c r="BKU435" s="518"/>
      <c r="BKV435" s="518"/>
      <c r="BKW435" s="518"/>
      <c r="BKX435" s="518"/>
      <c r="BKY435" s="518"/>
      <c r="BKZ435" s="518"/>
      <c r="BLA435" s="518"/>
      <c r="BLB435" s="518"/>
      <c r="BLC435" s="518"/>
      <c r="BLD435" s="518"/>
      <c r="BLE435" s="518"/>
      <c r="BLF435" s="518"/>
      <c r="BLG435" s="518"/>
      <c r="BLH435" s="518"/>
      <c r="BLI435" s="518"/>
      <c r="BLJ435" s="518"/>
      <c r="BLK435" s="518"/>
      <c r="BLL435" s="518"/>
      <c r="BLM435" s="518"/>
      <c r="BLN435" s="518"/>
      <c r="BLO435" s="518"/>
      <c r="BLP435" s="518"/>
    </row>
    <row r="436" spans="1:1680" ht="30" customHeight="1">
      <c r="A436" s="817" t="s">
        <v>6</v>
      </c>
      <c r="B436" s="801" t="s">
        <v>323</v>
      </c>
      <c r="C436" s="691" t="s">
        <v>324</v>
      </c>
      <c r="D436" s="447" t="s">
        <v>41</v>
      </c>
      <c r="E436" s="205"/>
      <c r="F436" s="205"/>
      <c r="G436" s="206"/>
      <c r="H436" s="205"/>
      <c r="I436" s="205"/>
      <c r="J436" s="206"/>
      <c r="K436" s="205"/>
      <c r="L436" s="205"/>
      <c r="M436" s="206"/>
      <c r="N436" s="205"/>
      <c r="O436" s="205"/>
      <c r="P436" s="206"/>
      <c r="Q436" s="205"/>
      <c r="R436" s="205"/>
      <c r="S436" s="206"/>
      <c r="T436" s="205"/>
      <c r="U436" s="205"/>
      <c r="V436" s="206"/>
      <c r="W436" s="205"/>
      <c r="X436" s="205"/>
      <c r="Y436" s="206"/>
      <c r="Z436" s="205"/>
      <c r="AA436" s="206"/>
      <c r="AB436" s="206"/>
      <c r="AC436" s="205"/>
      <c r="AD436" s="206"/>
      <c r="AE436" s="206"/>
      <c r="AF436" s="205"/>
      <c r="AG436" s="206"/>
      <c r="AH436" s="206"/>
      <c r="AI436" s="205"/>
      <c r="AJ436" s="206"/>
      <c r="AK436" s="206"/>
      <c r="AL436" s="205"/>
      <c r="AM436" s="206"/>
      <c r="AN436" s="206"/>
      <c r="AO436" s="206"/>
      <c r="AP436" s="206"/>
      <c r="AQ436" s="206"/>
      <c r="AR436" s="818"/>
    </row>
    <row r="437" spans="1:1680" ht="116.25" customHeight="1">
      <c r="A437" s="817"/>
      <c r="B437" s="801"/>
      <c r="C437" s="691"/>
      <c r="D437" s="447" t="s">
        <v>37</v>
      </c>
      <c r="E437" s="205"/>
      <c r="F437" s="205"/>
      <c r="G437" s="206"/>
      <c r="H437" s="205"/>
      <c r="I437" s="205"/>
      <c r="J437" s="206"/>
      <c r="K437" s="205"/>
      <c r="L437" s="205"/>
      <c r="M437" s="206"/>
      <c r="N437" s="205"/>
      <c r="O437" s="205"/>
      <c r="P437" s="206"/>
      <c r="Q437" s="205"/>
      <c r="R437" s="205"/>
      <c r="S437" s="206"/>
      <c r="T437" s="205"/>
      <c r="U437" s="205"/>
      <c r="V437" s="206"/>
      <c r="W437" s="205"/>
      <c r="X437" s="205"/>
      <c r="Y437" s="206"/>
      <c r="Z437" s="205"/>
      <c r="AA437" s="206"/>
      <c r="AB437" s="206"/>
      <c r="AC437" s="205"/>
      <c r="AD437" s="206"/>
      <c r="AE437" s="206"/>
      <c r="AF437" s="205"/>
      <c r="AG437" s="206"/>
      <c r="AH437" s="206"/>
      <c r="AI437" s="205"/>
      <c r="AJ437" s="206"/>
      <c r="AK437" s="206"/>
      <c r="AL437" s="205"/>
      <c r="AM437" s="206"/>
      <c r="AN437" s="206"/>
      <c r="AO437" s="206"/>
      <c r="AP437" s="206"/>
      <c r="AQ437" s="206"/>
      <c r="AR437" s="818"/>
    </row>
    <row r="438" spans="1:1680" ht="114.75" customHeight="1">
      <c r="A438" s="817"/>
      <c r="B438" s="801"/>
      <c r="C438" s="691"/>
      <c r="D438" s="446" t="s">
        <v>2</v>
      </c>
      <c r="E438" s="205"/>
      <c r="F438" s="205"/>
      <c r="G438" s="206"/>
      <c r="H438" s="688" t="s">
        <v>326</v>
      </c>
      <c r="I438" s="688"/>
      <c r="J438" s="688"/>
      <c r="K438" s="688"/>
      <c r="L438" s="688"/>
      <c r="M438" s="688"/>
      <c r="N438" s="688"/>
      <c r="O438" s="688"/>
      <c r="P438" s="688"/>
      <c r="Q438" s="688"/>
      <c r="R438" s="688"/>
      <c r="S438" s="688"/>
      <c r="T438" s="688"/>
      <c r="U438" s="688"/>
      <c r="V438" s="688"/>
      <c r="W438" s="688"/>
      <c r="X438" s="688"/>
      <c r="Y438" s="688"/>
      <c r="Z438" s="688"/>
      <c r="AA438" s="688"/>
      <c r="AB438" s="688"/>
      <c r="AC438" s="205"/>
      <c r="AD438" s="206"/>
      <c r="AE438" s="206"/>
      <c r="AF438" s="205"/>
      <c r="AG438" s="206"/>
      <c r="AH438" s="206"/>
      <c r="AI438" s="205"/>
      <c r="AJ438" s="206"/>
      <c r="AK438" s="206"/>
      <c r="AL438" s="205"/>
      <c r="AM438" s="206"/>
      <c r="AN438" s="206"/>
      <c r="AO438" s="206"/>
      <c r="AP438" s="206"/>
      <c r="AQ438" s="206"/>
      <c r="AR438" s="818"/>
    </row>
    <row r="439" spans="1:1680" ht="99" customHeight="1">
      <c r="A439" s="817"/>
      <c r="B439" s="801"/>
      <c r="C439" s="691"/>
      <c r="D439" s="446" t="s">
        <v>284</v>
      </c>
      <c r="E439" s="205"/>
      <c r="F439" s="205"/>
      <c r="G439" s="206"/>
      <c r="H439" s="205"/>
      <c r="I439" s="205"/>
      <c r="J439" s="206"/>
      <c r="K439" s="205"/>
      <c r="L439" s="205"/>
      <c r="M439" s="206"/>
      <c r="N439" s="205"/>
      <c r="O439" s="205"/>
      <c r="P439" s="206"/>
      <c r="Q439" s="205"/>
      <c r="R439" s="205"/>
      <c r="S439" s="206"/>
      <c r="T439" s="205"/>
      <c r="U439" s="205"/>
      <c r="V439" s="206"/>
      <c r="W439" s="205"/>
      <c r="X439" s="205"/>
      <c r="Y439" s="206"/>
      <c r="Z439" s="205"/>
      <c r="AA439" s="206"/>
      <c r="AB439" s="206"/>
      <c r="AC439" s="205"/>
      <c r="AD439" s="206"/>
      <c r="AE439" s="206"/>
      <c r="AF439" s="205"/>
      <c r="AG439" s="206"/>
      <c r="AH439" s="206"/>
      <c r="AI439" s="205"/>
      <c r="AJ439" s="206"/>
      <c r="AK439" s="206"/>
      <c r="AL439" s="205"/>
      <c r="AM439" s="206"/>
      <c r="AN439" s="206"/>
      <c r="AO439" s="206"/>
      <c r="AP439" s="206"/>
      <c r="AQ439" s="206"/>
      <c r="AR439" s="818"/>
    </row>
    <row r="440" spans="1:1680" ht="366.75" customHeight="1">
      <c r="A440" s="817"/>
      <c r="B440" s="801"/>
      <c r="C440" s="691"/>
      <c r="D440" s="446" t="s">
        <v>292</v>
      </c>
      <c r="E440" s="205"/>
      <c r="F440" s="205"/>
      <c r="G440" s="206"/>
      <c r="H440" s="205"/>
      <c r="I440" s="205"/>
      <c r="J440" s="206"/>
      <c r="K440" s="205"/>
      <c r="L440" s="205"/>
      <c r="M440" s="206"/>
      <c r="N440" s="205"/>
      <c r="O440" s="205"/>
      <c r="P440" s="206"/>
      <c r="Q440" s="205"/>
      <c r="R440" s="205"/>
      <c r="S440" s="206"/>
      <c r="T440" s="205"/>
      <c r="U440" s="205"/>
      <c r="V440" s="206"/>
      <c r="W440" s="205"/>
      <c r="X440" s="205"/>
      <c r="Y440" s="206"/>
      <c r="Z440" s="205"/>
      <c r="AA440" s="206"/>
      <c r="AB440" s="206"/>
      <c r="AC440" s="205"/>
      <c r="AD440" s="206"/>
      <c r="AE440" s="206"/>
      <c r="AF440" s="205"/>
      <c r="AG440" s="206"/>
      <c r="AH440" s="206"/>
      <c r="AI440" s="205"/>
      <c r="AJ440" s="206"/>
      <c r="AK440" s="206"/>
      <c r="AL440" s="205"/>
      <c r="AM440" s="206"/>
      <c r="AN440" s="206"/>
      <c r="AO440" s="206"/>
      <c r="AP440" s="206"/>
      <c r="AQ440" s="206"/>
      <c r="AR440" s="818"/>
    </row>
    <row r="441" spans="1:1680" ht="71.25" customHeight="1">
      <c r="A441" s="817"/>
      <c r="B441" s="801"/>
      <c r="C441" s="691"/>
      <c r="D441" s="446" t="s">
        <v>285</v>
      </c>
      <c r="E441" s="205"/>
      <c r="F441" s="205"/>
      <c r="G441" s="206"/>
      <c r="H441" s="205"/>
      <c r="I441" s="205"/>
      <c r="J441" s="206"/>
      <c r="K441" s="205"/>
      <c r="L441" s="205"/>
      <c r="M441" s="206"/>
      <c r="N441" s="205"/>
      <c r="O441" s="205"/>
      <c r="P441" s="206"/>
      <c r="Q441" s="205"/>
      <c r="R441" s="205"/>
      <c r="S441" s="206"/>
      <c r="T441" s="205"/>
      <c r="U441" s="205"/>
      <c r="V441" s="206"/>
      <c r="W441" s="205"/>
      <c r="X441" s="205"/>
      <c r="Y441" s="206"/>
      <c r="Z441" s="205"/>
      <c r="AA441" s="206"/>
      <c r="AB441" s="206"/>
      <c r="AC441" s="205"/>
      <c r="AD441" s="206"/>
      <c r="AE441" s="206"/>
      <c r="AF441" s="205"/>
      <c r="AG441" s="206"/>
      <c r="AH441" s="206"/>
      <c r="AI441" s="205"/>
      <c r="AJ441" s="206"/>
      <c r="AK441" s="206"/>
      <c r="AL441" s="205"/>
      <c r="AM441" s="206"/>
      <c r="AN441" s="206"/>
      <c r="AO441" s="206"/>
      <c r="AP441" s="206"/>
      <c r="AQ441" s="206"/>
      <c r="AR441" s="818"/>
    </row>
    <row r="442" spans="1:1680" ht="114.75" customHeight="1">
      <c r="A442" s="817"/>
      <c r="B442" s="801"/>
      <c r="C442" s="691"/>
      <c r="D442" s="447" t="s">
        <v>43</v>
      </c>
      <c r="E442" s="205"/>
      <c r="F442" s="205"/>
      <c r="G442" s="206"/>
      <c r="H442" s="205"/>
      <c r="I442" s="205"/>
      <c r="J442" s="206"/>
      <c r="K442" s="205"/>
      <c r="L442" s="205"/>
      <c r="M442" s="206"/>
      <c r="N442" s="205"/>
      <c r="O442" s="205"/>
      <c r="P442" s="206"/>
      <c r="Q442" s="205"/>
      <c r="R442" s="205"/>
      <c r="S442" s="206"/>
      <c r="T442" s="205"/>
      <c r="U442" s="205"/>
      <c r="V442" s="206"/>
      <c r="W442" s="205"/>
      <c r="X442" s="205"/>
      <c r="Y442" s="206"/>
      <c r="Z442" s="205"/>
      <c r="AA442" s="206"/>
      <c r="AB442" s="206"/>
      <c r="AC442" s="205"/>
      <c r="AD442" s="206"/>
      <c r="AE442" s="206"/>
      <c r="AF442" s="205"/>
      <c r="AG442" s="206"/>
      <c r="AH442" s="206"/>
      <c r="AI442" s="205"/>
      <c r="AJ442" s="206"/>
      <c r="AK442" s="206"/>
      <c r="AL442" s="205"/>
      <c r="AM442" s="206"/>
      <c r="AN442" s="206"/>
      <c r="AO442" s="206"/>
      <c r="AP442" s="206"/>
      <c r="AQ442" s="206"/>
      <c r="AR442" s="818"/>
    </row>
    <row r="443" spans="1:1680" s="293" customFormat="1" ht="295.5" customHeight="1">
      <c r="A443" s="445" t="s">
        <v>329</v>
      </c>
      <c r="B443" s="291" t="s">
        <v>330</v>
      </c>
      <c r="C443" s="691"/>
      <c r="D443" s="445" t="s">
        <v>331</v>
      </c>
      <c r="E443" s="445"/>
      <c r="F443" s="445"/>
      <c r="G443" s="445"/>
      <c r="H443" s="445"/>
      <c r="I443" s="445"/>
      <c r="J443" s="445"/>
      <c r="K443" s="445"/>
      <c r="L443" s="445"/>
      <c r="M443" s="292"/>
      <c r="N443" s="292"/>
      <c r="O443" s="292"/>
      <c r="P443" s="292"/>
      <c r="Q443" s="292"/>
      <c r="R443" s="292"/>
      <c r="S443" s="292"/>
      <c r="T443" s="292"/>
      <c r="U443" s="292"/>
      <c r="V443" s="292"/>
      <c r="W443" s="292"/>
      <c r="X443" s="292"/>
      <c r="Y443" s="292"/>
      <c r="Z443" s="292"/>
      <c r="AA443" s="292"/>
      <c r="AB443" s="292"/>
      <c r="AC443" s="292"/>
      <c r="AD443" s="292"/>
      <c r="AE443" s="292"/>
      <c r="AF443" s="292"/>
      <c r="AG443" s="292"/>
      <c r="AH443" s="292"/>
      <c r="AI443" s="292"/>
      <c r="AJ443" s="292"/>
      <c r="AK443" s="292"/>
      <c r="AL443" s="292"/>
      <c r="AM443" s="292"/>
      <c r="AN443" s="292"/>
      <c r="AO443" s="292"/>
      <c r="AP443" s="292"/>
      <c r="AQ443" s="292"/>
      <c r="AR443" s="292"/>
    </row>
    <row r="444" spans="1:1680" s="293" customFormat="1" ht="185.25" customHeight="1">
      <c r="A444" s="445" t="s">
        <v>332</v>
      </c>
      <c r="B444" s="291" t="s">
        <v>333</v>
      </c>
      <c r="C444" s="691"/>
      <c r="D444" s="445" t="s">
        <v>331</v>
      </c>
      <c r="E444" s="445"/>
      <c r="F444" s="445"/>
      <c r="G444" s="445"/>
      <c r="H444" s="445"/>
      <c r="I444" s="445"/>
      <c r="J444" s="445"/>
      <c r="K444" s="445"/>
      <c r="L444" s="445"/>
      <c r="M444" s="292"/>
      <c r="N444" s="292"/>
      <c r="O444" s="292"/>
      <c r="P444" s="292"/>
      <c r="Q444" s="292"/>
      <c r="R444" s="292"/>
      <c r="S444" s="292"/>
      <c r="T444" s="292"/>
      <c r="U444" s="292"/>
      <c r="V444" s="292"/>
      <c r="W444" s="292"/>
      <c r="X444" s="292"/>
      <c r="Y444" s="292"/>
      <c r="Z444" s="292"/>
      <c r="AA444" s="292"/>
      <c r="AB444" s="292"/>
      <c r="AC444" s="292"/>
      <c r="AD444" s="292"/>
      <c r="AE444" s="292"/>
      <c r="AF444" s="292"/>
      <c r="AG444" s="292"/>
      <c r="AH444" s="292"/>
      <c r="AI444" s="292"/>
      <c r="AJ444" s="292"/>
      <c r="AK444" s="292"/>
      <c r="AL444" s="292"/>
      <c r="AM444" s="292"/>
      <c r="AN444" s="292"/>
      <c r="AO444" s="292"/>
      <c r="AP444" s="292"/>
      <c r="AQ444" s="292"/>
      <c r="AR444" s="292"/>
    </row>
    <row r="445" spans="1:1680" s="293" customFormat="1" ht="307.5" customHeight="1">
      <c r="A445" s="445" t="s">
        <v>334</v>
      </c>
      <c r="B445" s="291" t="s">
        <v>335</v>
      </c>
      <c r="C445" s="691"/>
      <c r="D445" s="445" t="s">
        <v>331</v>
      </c>
      <c r="E445" s="445"/>
      <c r="F445" s="445"/>
      <c r="G445" s="445"/>
      <c r="H445" s="445"/>
      <c r="I445" s="445"/>
      <c r="J445" s="445"/>
      <c r="K445" s="445"/>
      <c r="L445" s="445"/>
      <c r="M445" s="292"/>
      <c r="N445" s="292"/>
      <c r="O445" s="292"/>
      <c r="P445" s="292"/>
      <c r="Q445" s="292"/>
      <c r="R445" s="292"/>
      <c r="S445" s="292"/>
      <c r="T445" s="292"/>
      <c r="U445" s="292"/>
      <c r="V445" s="292"/>
      <c r="W445" s="292"/>
      <c r="X445" s="292"/>
      <c r="Y445" s="292"/>
      <c r="Z445" s="292"/>
      <c r="AA445" s="292"/>
      <c r="AB445" s="292"/>
      <c r="AC445" s="292"/>
      <c r="AD445" s="292"/>
      <c r="AE445" s="292"/>
      <c r="AF445" s="292"/>
      <c r="AG445" s="292"/>
      <c r="AH445" s="292"/>
      <c r="AI445" s="292"/>
      <c r="AJ445" s="292"/>
      <c r="AK445" s="292"/>
      <c r="AL445" s="292"/>
      <c r="AM445" s="292"/>
      <c r="AN445" s="292"/>
      <c r="AO445" s="292"/>
      <c r="AP445" s="292"/>
      <c r="AQ445" s="292"/>
      <c r="AR445" s="292"/>
    </row>
    <row r="446" spans="1:1680" s="146" customFormat="1" ht="99" customHeight="1">
      <c r="A446" s="830" t="s">
        <v>8</v>
      </c>
      <c r="B446" s="816" t="s">
        <v>337</v>
      </c>
      <c r="C446" s="816" t="s">
        <v>336</v>
      </c>
      <c r="D446" s="352" t="s">
        <v>41</v>
      </c>
      <c r="E446" s="444">
        <f>H446+K446+N446+Q446+T446+W446+Z446+AC446+AF446+AI446+AL446+AO446</f>
        <v>205132.4</v>
      </c>
      <c r="F446" s="444">
        <f>I446+L446+O446+R446+U446+X446+AA446+AD446+AG446+AJ446+AM446+AP446</f>
        <v>0</v>
      </c>
      <c r="G446" s="444">
        <f>F446/E446</f>
        <v>0</v>
      </c>
      <c r="H446" s="444">
        <f>H447+H448+H449+H451+H452</f>
        <v>0</v>
      </c>
      <c r="I446" s="444">
        <f t="shared" ref="I446:AP446" si="1194">I447+I448+I449+I451+I452</f>
        <v>0</v>
      </c>
      <c r="J446" s="444"/>
      <c r="K446" s="444">
        <f t="shared" si="1194"/>
        <v>0</v>
      </c>
      <c r="L446" s="444">
        <f t="shared" si="1194"/>
        <v>0</v>
      </c>
      <c r="M446" s="444"/>
      <c r="N446" s="444">
        <f t="shared" si="1194"/>
        <v>0</v>
      </c>
      <c r="O446" s="444">
        <f t="shared" si="1194"/>
        <v>0</v>
      </c>
      <c r="P446" s="444"/>
      <c r="Q446" s="524">
        <f t="shared" si="1194"/>
        <v>0</v>
      </c>
      <c r="R446" s="524">
        <f t="shared" si="1194"/>
        <v>0</v>
      </c>
      <c r="S446" s="524"/>
      <c r="T446" s="444">
        <f t="shared" si="1194"/>
        <v>0</v>
      </c>
      <c r="U446" s="444">
        <f t="shared" si="1194"/>
        <v>0</v>
      </c>
      <c r="V446" s="444"/>
      <c r="W446" s="444">
        <f t="shared" si="1194"/>
        <v>0</v>
      </c>
      <c r="X446" s="444">
        <f t="shared" si="1194"/>
        <v>0</v>
      </c>
      <c r="Y446" s="444"/>
      <c r="Z446" s="444">
        <f t="shared" si="1194"/>
        <v>0</v>
      </c>
      <c r="AA446" s="444">
        <f t="shared" si="1194"/>
        <v>0</v>
      </c>
      <c r="AB446" s="444"/>
      <c r="AC446" s="444">
        <f t="shared" si="1194"/>
        <v>0</v>
      </c>
      <c r="AD446" s="444">
        <f t="shared" si="1194"/>
        <v>0</v>
      </c>
      <c r="AE446" s="444"/>
      <c r="AF446" s="602">
        <f t="shared" si="1194"/>
        <v>0</v>
      </c>
      <c r="AG446" s="602">
        <f t="shared" si="1194"/>
        <v>0</v>
      </c>
      <c r="AH446" s="602"/>
      <c r="AI446" s="444">
        <f t="shared" si="1194"/>
        <v>0</v>
      </c>
      <c r="AJ446" s="444">
        <f t="shared" si="1194"/>
        <v>0</v>
      </c>
      <c r="AK446" s="444"/>
      <c r="AL446" s="444">
        <f t="shared" si="1194"/>
        <v>32391</v>
      </c>
      <c r="AM446" s="444">
        <f t="shared" si="1194"/>
        <v>0</v>
      </c>
      <c r="AN446" s="444"/>
      <c r="AO446" s="444">
        <f t="shared" si="1194"/>
        <v>172741.4</v>
      </c>
      <c r="AP446" s="444">
        <f t="shared" si="1194"/>
        <v>0</v>
      </c>
      <c r="AQ446" s="444">
        <f>AP446/AO446</f>
        <v>0</v>
      </c>
      <c r="AR446" s="519" t="s">
        <v>337</v>
      </c>
    </row>
    <row r="447" spans="1:1680" s="146" customFormat="1" ht="153.75" customHeight="1">
      <c r="A447" s="798"/>
      <c r="B447" s="801"/>
      <c r="C447" s="801"/>
      <c r="D447" s="281" t="s">
        <v>37</v>
      </c>
      <c r="E447" s="283">
        <f t="shared" ref="E447:G494" si="1195">H447+K447+N447+Q447+T447+W447+Z447+AC447+AF447+AI447+AL447+AO447</f>
        <v>0</v>
      </c>
      <c r="F447" s="283">
        <f t="shared" si="1195"/>
        <v>0</v>
      </c>
      <c r="G447" s="283"/>
      <c r="H447" s="283">
        <f>H454+H461+H468+H475</f>
        <v>0</v>
      </c>
      <c r="I447" s="283">
        <f t="shared" ref="I447:AO447" si="1196">I454+I461+I468+I475</f>
        <v>0</v>
      </c>
      <c r="J447" s="283"/>
      <c r="K447" s="283">
        <f t="shared" si="1196"/>
        <v>0</v>
      </c>
      <c r="L447" s="283">
        <f t="shared" si="1196"/>
        <v>0</v>
      </c>
      <c r="M447" s="283"/>
      <c r="N447" s="283">
        <f>N454+N461+N468+N475</f>
        <v>0</v>
      </c>
      <c r="O447" s="283">
        <f t="shared" si="1196"/>
        <v>0</v>
      </c>
      <c r="P447" s="283"/>
      <c r="Q447" s="525">
        <f t="shared" si="1196"/>
        <v>0</v>
      </c>
      <c r="R447" s="525">
        <f t="shared" si="1196"/>
        <v>0</v>
      </c>
      <c r="S447" s="525"/>
      <c r="T447" s="283">
        <f t="shared" si="1196"/>
        <v>0</v>
      </c>
      <c r="U447" s="283">
        <f t="shared" si="1196"/>
        <v>0</v>
      </c>
      <c r="V447" s="283"/>
      <c r="W447" s="283">
        <f t="shared" si="1196"/>
        <v>0</v>
      </c>
      <c r="X447" s="283">
        <f t="shared" si="1196"/>
        <v>0</v>
      </c>
      <c r="Y447" s="283"/>
      <c r="Z447" s="283">
        <f t="shared" si="1196"/>
        <v>0</v>
      </c>
      <c r="AA447" s="283">
        <f t="shared" si="1196"/>
        <v>0</v>
      </c>
      <c r="AB447" s="283"/>
      <c r="AC447" s="283">
        <f t="shared" si="1196"/>
        <v>0</v>
      </c>
      <c r="AD447" s="283">
        <f t="shared" si="1196"/>
        <v>0</v>
      </c>
      <c r="AE447" s="283"/>
      <c r="AF447" s="607">
        <f t="shared" si="1196"/>
        <v>0</v>
      </c>
      <c r="AG447" s="607">
        <f t="shared" si="1196"/>
        <v>0</v>
      </c>
      <c r="AH447" s="607"/>
      <c r="AI447" s="283">
        <f t="shared" si="1196"/>
        <v>0</v>
      </c>
      <c r="AJ447" s="283">
        <f t="shared" si="1196"/>
        <v>0</v>
      </c>
      <c r="AK447" s="283"/>
      <c r="AL447" s="283">
        <f t="shared" si="1196"/>
        <v>0</v>
      </c>
      <c r="AM447" s="283">
        <f t="shared" si="1196"/>
        <v>0</v>
      </c>
      <c r="AN447" s="283"/>
      <c r="AO447" s="283">
        <f t="shared" si="1196"/>
        <v>0</v>
      </c>
      <c r="AP447" s="283">
        <f t="shared" ref="AP447" si="1197">AP454+AP461+AP468+AP475</f>
        <v>0</v>
      </c>
      <c r="AQ447" s="283"/>
      <c r="AR447" s="207"/>
    </row>
    <row r="448" spans="1:1680" s="146" customFormat="1" ht="147" customHeight="1">
      <c r="A448" s="798"/>
      <c r="B448" s="801"/>
      <c r="C448" s="801"/>
      <c r="D448" s="279" t="s">
        <v>2</v>
      </c>
      <c r="E448" s="283">
        <f t="shared" si="1195"/>
        <v>0</v>
      </c>
      <c r="F448" s="283">
        <f t="shared" si="1195"/>
        <v>0</v>
      </c>
      <c r="G448" s="283"/>
      <c r="H448" s="283">
        <f>H455+H462+H469+H476</f>
        <v>0</v>
      </c>
      <c r="I448" s="283">
        <f t="shared" ref="I448:AO448" si="1198">I455+I462+I469+I476</f>
        <v>0</v>
      </c>
      <c r="J448" s="283"/>
      <c r="K448" s="283">
        <f t="shared" si="1198"/>
        <v>0</v>
      </c>
      <c r="L448" s="283">
        <f t="shared" si="1198"/>
        <v>0</v>
      </c>
      <c r="M448" s="283"/>
      <c r="N448" s="283">
        <f t="shared" si="1198"/>
        <v>0</v>
      </c>
      <c r="O448" s="283">
        <f t="shared" si="1198"/>
        <v>0</v>
      </c>
      <c r="P448" s="283"/>
      <c r="Q448" s="525">
        <f t="shared" si="1198"/>
        <v>0</v>
      </c>
      <c r="R448" s="525">
        <f t="shared" si="1198"/>
        <v>0</v>
      </c>
      <c r="S448" s="525"/>
      <c r="T448" s="283">
        <f t="shared" si="1198"/>
        <v>0</v>
      </c>
      <c r="U448" s="283">
        <f t="shared" si="1198"/>
        <v>0</v>
      </c>
      <c r="V448" s="283"/>
      <c r="W448" s="283">
        <f t="shared" si="1198"/>
        <v>0</v>
      </c>
      <c r="X448" s="283">
        <f t="shared" si="1198"/>
        <v>0</v>
      </c>
      <c r="Y448" s="283"/>
      <c r="Z448" s="283">
        <f t="shared" si="1198"/>
        <v>0</v>
      </c>
      <c r="AA448" s="283">
        <f t="shared" si="1198"/>
        <v>0</v>
      </c>
      <c r="AB448" s="283"/>
      <c r="AC448" s="283">
        <f t="shared" si="1198"/>
        <v>0</v>
      </c>
      <c r="AD448" s="283">
        <f t="shared" si="1198"/>
        <v>0</v>
      </c>
      <c r="AE448" s="283"/>
      <c r="AF448" s="607">
        <f t="shared" si="1198"/>
        <v>0</v>
      </c>
      <c r="AG448" s="607">
        <f t="shared" si="1198"/>
        <v>0</v>
      </c>
      <c r="AH448" s="607"/>
      <c r="AI448" s="283">
        <f t="shared" si="1198"/>
        <v>0</v>
      </c>
      <c r="AJ448" s="283">
        <f t="shared" si="1198"/>
        <v>0</v>
      </c>
      <c r="AK448" s="283"/>
      <c r="AL448" s="283">
        <f t="shared" si="1198"/>
        <v>0</v>
      </c>
      <c r="AM448" s="283">
        <f t="shared" si="1198"/>
        <v>0</v>
      </c>
      <c r="AN448" s="283"/>
      <c r="AO448" s="283">
        <f t="shared" si="1198"/>
        <v>0</v>
      </c>
      <c r="AP448" s="283">
        <f t="shared" ref="AP448" si="1199">AP455+AP462+AP469+AP476</f>
        <v>0</v>
      </c>
      <c r="AQ448" s="283"/>
      <c r="AR448" s="207"/>
    </row>
    <row r="449" spans="1:44" s="146" customFormat="1" ht="114.75" customHeight="1" thickBot="1">
      <c r="A449" s="798"/>
      <c r="B449" s="801"/>
      <c r="C449" s="801"/>
      <c r="D449" s="279" t="s">
        <v>284</v>
      </c>
      <c r="E449" s="283">
        <f t="shared" si="1195"/>
        <v>205132.4</v>
      </c>
      <c r="F449" s="283">
        <f t="shared" si="1195"/>
        <v>0</v>
      </c>
      <c r="G449" s="283">
        <f t="shared" ref="G449:G470" si="1200">F449/E449</f>
        <v>0</v>
      </c>
      <c r="H449" s="283">
        <f>H456+H463+H470+H477</f>
        <v>0</v>
      </c>
      <c r="I449" s="283">
        <f t="shared" ref="I449:AO449" si="1201">I456+I463+I470+I477</f>
        <v>0</v>
      </c>
      <c r="J449" s="283"/>
      <c r="K449" s="283">
        <f t="shared" si="1201"/>
        <v>0</v>
      </c>
      <c r="L449" s="283">
        <f t="shared" si="1201"/>
        <v>0</v>
      </c>
      <c r="M449" s="283"/>
      <c r="N449" s="283">
        <f t="shared" si="1201"/>
        <v>0</v>
      </c>
      <c r="O449" s="283">
        <f t="shared" si="1201"/>
        <v>0</v>
      </c>
      <c r="P449" s="283"/>
      <c r="Q449" s="525">
        <f t="shared" si="1201"/>
        <v>0</v>
      </c>
      <c r="R449" s="525">
        <f t="shared" si="1201"/>
        <v>0</v>
      </c>
      <c r="S449" s="525"/>
      <c r="T449" s="283"/>
      <c r="U449" s="283">
        <f t="shared" si="1201"/>
        <v>0</v>
      </c>
      <c r="V449" s="283"/>
      <c r="W449" s="283">
        <v>0</v>
      </c>
      <c r="X449" s="283">
        <f t="shared" si="1201"/>
        <v>0</v>
      </c>
      <c r="Y449" s="283"/>
      <c r="Z449" s="283"/>
      <c r="AA449" s="283">
        <f t="shared" si="1201"/>
        <v>0</v>
      </c>
      <c r="AB449" s="283"/>
      <c r="AC449" s="283">
        <f t="shared" si="1201"/>
        <v>0</v>
      </c>
      <c r="AD449" s="283">
        <f t="shared" si="1201"/>
        <v>0</v>
      </c>
      <c r="AE449" s="283"/>
      <c r="AF449" s="607">
        <f>AF456+AF463+AF470+AF477</f>
        <v>0</v>
      </c>
      <c r="AG449" s="607">
        <f t="shared" si="1201"/>
        <v>0</v>
      </c>
      <c r="AH449" s="607"/>
      <c r="AI449" s="283">
        <f t="shared" si="1201"/>
        <v>0</v>
      </c>
      <c r="AJ449" s="283">
        <f t="shared" si="1201"/>
        <v>0</v>
      </c>
      <c r="AK449" s="283"/>
      <c r="AL449" s="283">
        <f t="shared" si="1201"/>
        <v>32391</v>
      </c>
      <c r="AM449" s="283">
        <f t="shared" si="1201"/>
        <v>0</v>
      </c>
      <c r="AN449" s="283"/>
      <c r="AO449" s="283">
        <f t="shared" si="1201"/>
        <v>172741.4</v>
      </c>
      <c r="AP449" s="283">
        <f t="shared" ref="AP449" si="1202">AP456+AP463+AP470+AP477</f>
        <v>0</v>
      </c>
      <c r="AQ449" s="283">
        <f t="shared" ref="AQ449" si="1203">AP449/AO449</f>
        <v>0</v>
      </c>
      <c r="AR449" s="207" t="s">
        <v>337</v>
      </c>
    </row>
    <row r="450" spans="1:44" s="146" customFormat="1" ht="369.75" customHeight="1">
      <c r="A450" s="798"/>
      <c r="B450" s="801"/>
      <c r="C450" s="801"/>
      <c r="D450" s="279" t="s">
        <v>292</v>
      </c>
      <c r="E450" s="200">
        <f t="shared" si="1195"/>
        <v>0</v>
      </c>
      <c r="F450" s="200">
        <f t="shared" si="1195"/>
        <v>0</v>
      </c>
      <c r="G450" s="283"/>
      <c r="H450" s="283">
        <f t="shared" ref="H450" si="1204">H458+H464+H471+H478</f>
        <v>0</v>
      </c>
      <c r="I450" s="283">
        <f t="shared" ref="I450:AG450" si="1205">I458+I464+I471+I478</f>
        <v>0</v>
      </c>
      <c r="J450" s="283"/>
      <c r="K450" s="283">
        <f t="shared" si="1205"/>
        <v>0</v>
      </c>
      <c r="L450" s="283">
        <f t="shared" si="1205"/>
        <v>0</v>
      </c>
      <c r="M450" s="283"/>
      <c r="N450" s="283">
        <f t="shared" si="1205"/>
        <v>0</v>
      </c>
      <c r="O450" s="283">
        <f t="shared" si="1205"/>
        <v>0</v>
      </c>
      <c r="P450" s="283"/>
      <c r="Q450" s="525">
        <f t="shared" si="1205"/>
        <v>0</v>
      </c>
      <c r="R450" s="525">
        <f t="shared" si="1205"/>
        <v>0</v>
      </c>
      <c r="S450" s="525"/>
      <c r="T450" s="283">
        <f t="shared" si="1205"/>
        <v>0</v>
      </c>
      <c r="U450" s="283">
        <f t="shared" si="1205"/>
        <v>0</v>
      </c>
      <c r="V450" s="283"/>
      <c r="W450" s="283">
        <f t="shared" si="1205"/>
        <v>0</v>
      </c>
      <c r="X450" s="283">
        <f t="shared" si="1205"/>
        <v>0</v>
      </c>
      <c r="Y450" s="283"/>
      <c r="Z450" s="283">
        <f t="shared" si="1205"/>
        <v>0</v>
      </c>
      <c r="AA450" s="283">
        <f t="shared" si="1205"/>
        <v>0</v>
      </c>
      <c r="AB450" s="283"/>
      <c r="AC450" s="283">
        <f t="shared" si="1205"/>
        <v>0</v>
      </c>
      <c r="AD450" s="283">
        <f t="shared" si="1205"/>
        <v>0</v>
      </c>
      <c r="AE450" s="283"/>
      <c r="AF450" s="607">
        <f t="shared" si="1205"/>
        <v>0</v>
      </c>
      <c r="AG450" s="607">
        <f t="shared" si="1205"/>
        <v>0</v>
      </c>
      <c r="AH450" s="607"/>
      <c r="AI450" s="283">
        <f t="shared" ref="AI450:AJ450" si="1206">AI458+AI464+AI471+AI478</f>
        <v>0</v>
      </c>
      <c r="AJ450" s="283">
        <f t="shared" si="1206"/>
        <v>0</v>
      </c>
      <c r="AK450" s="283"/>
      <c r="AL450" s="283">
        <f t="shared" ref="AL450:AM450" si="1207">AL458+AL464+AL471+AL478</f>
        <v>0</v>
      </c>
      <c r="AM450" s="283">
        <f t="shared" si="1207"/>
        <v>0</v>
      </c>
      <c r="AN450" s="283"/>
      <c r="AO450" s="283">
        <f t="shared" ref="AO450" si="1208">AO458+AO464+AO471+AO478</f>
        <v>0</v>
      </c>
      <c r="AP450" s="283">
        <f t="shared" ref="AP450" si="1209">AP458+AP464+AP471+AP478</f>
        <v>0</v>
      </c>
      <c r="AQ450" s="283"/>
      <c r="AR450" s="207"/>
    </row>
    <row r="451" spans="1:44" s="146" customFormat="1" ht="84.75" customHeight="1">
      <c r="A451" s="798"/>
      <c r="B451" s="801"/>
      <c r="C451" s="801"/>
      <c r="D451" s="279" t="s">
        <v>285</v>
      </c>
      <c r="E451" s="283">
        <f t="shared" si="1195"/>
        <v>0</v>
      </c>
      <c r="F451" s="283">
        <f t="shared" si="1195"/>
        <v>0</v>
      </c>
      <c r="G451" s="283"/>
      <c r="H451" s="283">
        <v>0</v>
      </c>
      <c r="I451" s="283">
        <v>0</v>
      </c>
      <c r="J451" s="283"/>
      <c r="K451" s="283">
        <v>0</v>
      </c>
      <c r="L451" s="283">
        <v>0</v>
      </c>
      <c r="M451" s="283"/>
      <c r="N451" s="283">
        <v>0</v>
      </c>
      <c r="O451" s="283">
        <v>0</v>
      </c>
      <c r="P451" s="283"/>
      <c r="Q451" s="525">
        <v>0</v>
      </c>
      <c r="R451" s="525">
        <v>0</v>
      </c>
      <c r="S451" s="525"/>
      <c r="T451" s="283">
        <v>0</v>
      </c>
      <c r="U451" s="283">
        <v>0</v>
      </c>
      <c r="V451" s="283"/>
      <c r="W451" s="283">
        <v>0</v>
      </c>
      <c r="X451" s="283">
        <v>0</v>
      </c>
      <c r="Y451" s="283"/>
      <c r="Z451" s="283">
        <v>0</v>
      </c>
      <c r="AA451" s="283">
        <v>0</v>
      </c>
      <c r="AB451" s="283"/>
      <c r="AC451" s="283">
        <v>0</v>
      </c>
      <c r="AD451" s="283">
        <v>0</v>
      </c>
      <c r="AE451" s="283"/>
      <c r="AF451" s="607">
        <v>0</v>
      </c>
      <c r="AG451" s="607">
        <v>0</v>
      </c>
      <c r="AH451" s="607"/>
      <c r="AI451" s="283">
        <v>0</v>
      </c>
      <c r="AJ451" s="283">
        <v>0</v>
      </c>
      <c r="AK451" s="283"/>
      <c r="AL451" s="283">
        <f t="shared" ref="AL451:AM451" si="1210">AL459+AL465+AL472+AL479</f>
        <v>0</v>
      </c>
      <c r="AM451" s="283">
        <f t="shared" si="1210"/>
        <v>0</v>
      </c>
      <c r="AN451" s="283"/>
      <c r="AO451" s="283">
        <v>0</v>
      </c>
      <c r="AP451" s="283">
        <v>0</v>
      </c>
      <c r="AQ451" s="283"/>
      <c r="AR451" s="207"/>
    </row>
    <row r="452" spans="1:44" s="146" customFormat="1" ht="114.75" customHeight="1" thickBot="1">
      <c r="A452" s="799"/>
      <c r="B452" s="802"/>
      <c r="C452" s="802"/>
      <c r="D452" s="282" t="s">
        <v>43</v>
      </c>
      <c r="E452" s="283">
        <f t="shared" si="1195"/>
        <v>0</v>
      </c>
      <c r="F452" s="283">
        <f t="shared" si="1195"/>
        <v>0</v>
      </c>
      <c r="G452" s="283"/>
      <c r="H452" s="208">
        <v>0</v>
      </c>
      <c r="I452" s="208">
        <v>0</v>
      </c>
      <c r="J452" s="283"/>
      <c r="K452" s="208">
        <v>0</v>
      </c>
      <c r="L452" s="208">
        <v>0</v>
      </c>
      <c r="M452" s="283"/>
      <c r="N452" s="208">
        <v>0</v>
      </c>
      <c r="O452" s="208">
        <v>0</v>
      </c>
      <c r="P452" s="283"/>
      <c r="Q452" s="208">
        <v>0</v>
      </c>
      <c r="R452" s="208">
        <v>0</v>
      </c>
      <c r="S452" s="525"/>
      <c r="T452" s="208">
        <v>0</v>
      </c>
      <c r="U452" s="208">
        <v>0</v>
      </c>
      <c r="V452" s="283"/>
      <c r="W452" s="208">
        <v>0</v>
      </c>
      <c r="X452" s="208">
        <v>0</v>
      </c>
      <c r="Y452" s="283"/>
      <c r="Z452" s="208">
        <v>0</v>
      </c>
      <c r="AA452" s="208">
        <v>0</v>
      </c>
      <c r="AB452" s="283"/>
      <c r="AC452" s="208">
        <v>0</v>
      </c>
      <c r="AD452" s="208">
        <v>0</v>
      </c>
      <c r="AE452" s="283"/>
      <c r="AF452" s="208">
        <v>0</v>
      </c>
      <c r="AG452" s="208">
        <v>0</v>
      </c>
      <c r="AH452" s="607"/>
      <c r="AI452" s="208">
        <v>0</v>
      </c>
      <c r="AJ452" s="208">
        <v>0</v>
      </c>
      <c r="AK452" s="283"/>
      <c r="AL452" s="208">
        <f t="shared" ref="AL452:AM452" si="1211">AL460+AL466+AL473+AL480</f>
        <v>0</v>
      </c>
      <c r="AM452" s="208">
        <f t="shared" si="1211"/>
        <v>0</v>
      </c>
      <c r="AN452" s="283"/>
      <c r="AO452" s="208">
        <v>0</v>
      </c>
      <c r="AP452" s="208">
        <v>0</v>
      </c>
      <c r="AQ452" s="283"/>
      <c r="AR452" s="211"/>
    </row>
    <row r="453" spans="1:44" s="146" customFormat="1" ht="114.75" customHeight="1">
      <c r="A453" s="797" t="s">
        <v>338</v>
      </c>
      <c r="B453" s="800" t="s">
        <v>339</v>
      </c>
      <c r="C453" s="800" t="s">
        <v>336</v>
      </c>
      <c r="D453" s="280" t="s">
        <v>41</v>
      </c>
      <c r="E453" s="200">
        <f t="shared" si="1195"/>
        <v>40000</v>
      </c>
      <c r="F453" s="200">
        <f t="shared" si="1195"/>
        <v>0</v>
      </c>
      <c r="G453" s="200">
        <f>F453/E453</f>
        <v>0</v>
      </c>
      <c r="H453" s="200">
        <f t="shared" ref="H453:AG453" si="1212">H454+H455+H456+H458+H459</f>
        <v>0</v>
      </c>
      <c r="I453" s="200">
        <f t="shared" si="1212"/>
        <v>0</v>
      </c>
      <c r="J453" s="200"/>
      <c r="K453" s="200">
        <f t="shared" si="1212"/>
        <v>0</v>
      </c>
      <c r="L453" s="200">
        <f t="shared" si="1212"/>
        <v>0</v>
      </c>
      <c r="M453" s="200"/>
      <c r="N453" s="200">
        <f t="shared" si="1212"/>
        <v>0</v>
      </c>
      <c r="O453" s="200">
        <f t="shared" si="1212"/>
        <v>0</v>
      </c>
      <c r="P453" s="200"/>
      <c r="Q453" s="200">
        <f t="shared" si="1212"/>
        <v>0</v>
      </c>
      <c r="R453" s="200">
        <f t="shared" si="1212"/>
        <v>0</v>
      </c>
      <c r="S453" s="200"/>
      <c r="T453" s="200">
        <f t="shared" si="1212"/>
        <v>0</v>
      </c>
      <c r="U453" s="200">
        <f t="shared" si="1212"/>
        <v>0</v>
      </c>
      <c r="V453" s="200"/>
      <c r="W453" s="200">
        <f t="shared" si="1212"/>
        <v>0</v>
      </c>
      <c r="X453" s="200">
        <f t="shared" si="1212"/>
        <v>0</v>
      </c>
      <c r="Y453" s="200"/>
      <c r="Z453" s="200">
        <f t="shared" si="1212"/>
        <v>0</v>
      </c>
      <c r="AA453" s="200">
        <f t="shared" si="1212"/>
        <v>0</v>
      </c>
      <c r="AB453" s="200"/>
      <c r="AC453" s="200">
        <f t="shared" si="1212"/>
        <v>0</v>
      </c>
      <c r="AD453" s="200">
        <f t="shared" si="1212"/>
        <v>0</v>
      </c>
      <c r="AE453" s="200"/>
      <c r="AF453" s="200">
        <f t="shared" si="1212"/>
        <v>0</v>
      </c>
      <c r="AG453" s="200">
        <f t="shared" si="1212"/>
        <v>0</v>
      </c>
      <c r="AH453" s="200"/>
      <c r="AI453" s="200">
        <f>AI454+AI455+AI456+AI458+AI459</f>
        <v>0</v>
      </c>
      <c r="AJ453" s="200">
        <f>AJ454+AJ455+AJ456+AJ458+AJ459</f>
        <v>0</v>
      </c>
      <c r="AK453" s="200"/>
      <c r="AL453" s="200">
        <f>AL454+AL455+AL456+AL458+AL459</f>
        <v>0</v>
      </c>
      <c r="AM453" s="200">
        <f>AM454+AM455+AM456+AM458+AM459</f>
        <v>0</v>
      </c>
      <c r="AN453" s="200"/>
      <c r="AO453" s="200">
        <f>AO454+AO455+AO456+AO458+AO459</f>
        <v>40000</v>
      </c>
      <c r="AP453" s="200">
        <f>AP454+AP455+AP456+AP458+AP459</f>
        <v>0</v>
      </c>
      <c r="AQ453" s="200"/>
      <c r="AR453" s="215" t="s">
        <v>339</v>
      </c>
    </row>
    <row r="454" spans="1:44" s="146" customFormat="1" ht="114.75" customHeight="1">
      <c r="A454" s="798"/>
      <c r="B454" s="801"/>
      <c r="C454" s="801"/>
      <c r="D454" s="281" t="s">
        <v>37</v>
      </c>
      <c r="E454" s="283">
        <f t="shared" si="1195"/>
        <v>0</v>
      </c>
      <c r="F454" s="283">
        <f t="shared" si="1195"/>
        <v>0</v>
      </c>
      <c r="G454" s="283"/>
      <c r="H454" s="283"/>
      <c r="I454" s="283"/>
      <c r="J454" s="283"/>
      <c r="K454" s="283"/>
      <c r="L454" s="283"/>
      <c r="M454" s="283"/>
      <c r="N454" s="283"/>
      <c r="O454" s="283"/>
      <c r="P454" s="283"/>
      <c r="Q454" s="525"/>
      <c r="R454" s="525"/>
      <c r="S454" s="525"/>
      <c r="T454" s="283"/>
      <c r="U454" s="283"/>
      <c r="V454" s="283"/>
      <c r="W454" s="283"/>
      <c r="X454" s="283"/>
      <c r="Y454" s="283"/>
      <c r="Z454" s="283"/>
      <c r="AA454" s="283"/>
      <c r="AB454" s="283"/>
      <c r="AC454" s="283"/>
      <c r="AD454" s="283"/>
      <c r="AE454" s="283"/>
      <c r="AF454" s="607"/>
      <c r="AG454" s="607"/>
      <c r="AH454" s="607"/>
      <c r="AI454" s="283"/>
      <c r="AJ454" s="283"/>
      <c r="AK454" s="283"/>
      <c r="AL454" s="283"/>
      <c r="AM454" s="283"/>
      <c r="AN454" s="283"/>
      <c r="AO454" s="283"/>
      <c r="AP454" s="283"/>
      <c r="AQ454" s="283"/>
      <c r="AR454" s="283"/>
    </row>
    <row r="455" spans="1:44" s="146" customFormat="1" ht="114.75" customHeight="1" thickBot="1">
      <c r="A455" s="798"/>
      <c r="B455" s="801"/>
      <c r="C455" s="801"/>
      <c r="D455" s="279" t="s">
        <v>2</v>
      </c>
      <c r="E455" s="283">
        <f t="shared" si="1195"/>
        <v>0</v>
      </c>
      <c r="F455" s="283">
        <f t="shared" si="1195"/>
        <v>0</v>
      </c>
      <c r="G455" s="283"/>
      <c r="H455" s="283"/>
      <c r="I455" s="283"/>
      <c r="J455" s="283"/>
      <c r="K455" s="283"/>
      <c r="L455" s="283"/>
      <c r="M455" s="283"/>
      <c r="N455" s="283"/>
      <c r="O455" s="283"/>
      <c r="P455" s="283"/>
      <c r="Q455" s="525"/>
      <c r="R455" s="525"/>
      <c r="S455" s="525"/>
      <c r="T455" s="283"/>
      <c r="U455" s="283"/>
      <c r="V455" s="283"/>
      <c r="W455" s="283"/>
      <c r="X455" s="283"/>
      <c r="Y455" s="283"/>
      <c r="Z455" s="283"/>
      <c r="AA455" s="283"/>
      <c r="AB455" s="283"/>
      <c r="AC455" s="283"/>
      <c r="AD455" s="283"/>
      <c r="AE455" s="283"/>
      <c r="AF455" s="607"/>
      <c r="AG455" s="607"/>
      <c r="AH455" s="607"/>
      <c r="AI455" s="283"/>
      <c r="AJ455" s="283"/>
      <c r="AK455" s="283"/>
      <c r="AL455" s="283"/>
      <c r="AM455" s="283"/>
      <c r="AN455" s="283"/>
      <c r="AO455" s="283"/>
      <c r="AP455" s="283"/>
      <c r="AQ455" s="283"/>
      <c r="AR455" s="283"/>
    </row>
    <row r="456" spans="1:44" s="146" customFormat="1" ht="114.75" customHeight="1" thickBot="1">
      <c r="A456" s="798"/>
      <c r="B456" s="801"/>
      <c r="C456" s="801"/>
      <c r="D456" s="279" t="s">
        <v>284</v>
      </c>
      <c r="E456" s="200">
        <f t="shared" si="1195"/>
        <v>40000</v>
      </c>
      <c r="F456" s="283">
        <f>I456+L456+O456+R456+U456+X456+AA456+AD456+AG456+AJ456+AM456+AP456</f>
        <v>0</v>
      </c>
      <c r="G456" s="283">
        <f t="shared" si="1200"/>
        <v>0</v>
      </c>
      <c r="H456" s="283">
        <v>0</v>
      </c>
      <c r="I456" s="283">
        <v>0</v>
      </c>
      <c r="J456" s="283"/>
      <c r="K456" s="283">
        <v>0</v>
      </c>
      <c r="L456" s="283">
        <v>0</v>
      </c>
      <c r="M456" s="283"/>
      <c r="N456" s="283"/>
      <c r="O456" s="283">
        <v>0</v>
      </c>
      <c r="P456" s="283"/>
      <c r="Q456" s="525">
        <v>0</v>
      </c>
      <c r="R456" s="525">
        <v>0</v>
      </c>
      <c r="S456" s="525"/>
      <c r="T456" s="283">
        <v>0</v>
      </c>
      <c r="U456" s="283">
        <v>0</v>
      </c>
      <c r="V456" s="283"/>
      <c r="W456" s="283"/>
      <c r="X456" s="283">
        <v>0</v>
      </c>
      <c r="Y456" s="283"/>
      <c r="Z456" s="283"/>
      <c r="AA456" s="283">
        <v>0</v>
      </c>
      <c r="AB456" s="283"/>
      <c r="AC456" s="283">
        <v>0</v>
      </c>
      <c r="AD456" s="283">
        <v>0</v>
      </c>
      <c r="AE456" s="283"/>
      <c r="AF456" s="607"/>
      <c r="AG456" s="607">
        <v>0</v>
      </c>
      <c r="AH456" s="607"/>
      <c r="AI456" s="283">
        <v>0</v>
      </c>
      <c r="AJ456" s="283">
        <v>0</v>
      </c>
      <c r="AK456" s="283"/>
      <c r="AL456" s="283">
        <v>0</v>
      </c>
      <c r="AM456" s="283">
        <v>0</v>
      </c>
      <c r="AN456" s="283"/>
      <c r="AO456" s="283">
        <v>40000</v>
      </c>
      <c r="AP456" s="283">
        <v>0</v>
      </c>
      <c r="AQ456" s="283"/>
      <c r="AR456" s="207" t="s">
        <v>339</v>
      </c>
    </row>
    <row r="457" spans="1:44" s="146" customFormat="1" ht="354.75" customHeight="1">
      <c r="A457" s="798"/>
      <c r="B457" s="801"/>
      <c r="C457" s="801"/>
      <c r="D457" s="279" t="s">
        <v>292</v>
      </c>
      <c r="E457" s="200">
        <f t="shared" si="1195"/>
        <v>0</v>
      </c>
      <c r="F457" s="200">
        <f t="shared" si="1195"/>
        <v>0</v>
      </c>
      <c r="G457" s="283"/>
      <c r="H457" s="283">
        <v>0</v>
      </c>
      <c r="I457" s="283">
        <v>0</v>
      </c>
      <c r="J457" s="283"/>
      <c r="K457" s="283">
        <v>0</v>
      </c>
      <c r="L457" s="283">
        <f t="shared" ref="L457" si="1213">L465+L471+L478+L485</f>
        <v>0</v>
      </c>
      <c r="M457" s="283"/>
      <c r="N457" s="283">
        <f t="shared" ref="N457" si="1214">N465+N471+N478+N485</f>
        <v>0</v>
      </c>
      <c r="O457" s="283">
        <v>0</v>
      </c>
      <c r="P457" s="283"/>
      <c r="Q457" s="525">
        <v>0</v>
      </c>
      <c r="R457" s="525">
        <f t="shared" ref="R457" si="1215">R465+R471+R478+R485</f>
        <v>0</v>
      </c>
      <c r="S457" s="525"/>
      <c r="T457" s="283">
        <f t="shared" ref="T457" si="1216">T465+T471+T478+T485</f>
        <v>0</v>
      </c>
      <c r="U457" s="283">
        <v>0</v>
      </c>
      <c r="V457" s="283"/>
      <c r="W457" s="283">
        <v>0</v>
      </c>
      <c r="X457" s="283">
        <f t="shared" ref="X457" si="1217">X465+X471+X478+X485</f>
        <v>0</v>
      </c>
      <c r="Y457" s="283"/>
      <c r="Z457" s="283">
        <f t="shared" ref="Z457" si="1218">Z465+Z471+Z478+Z485</f>
        <v>0</v>
      </c>
      <c r="AA457" s="283">
        <v>0</v>
      </c>
      <c r="AB457" s="283"/>
      <c r="AC457" s="283">
        <v>0</v>
      </c>
      <c r="AD457" s="283">
        <f t="shared" ref="AD457" si="1219">AD465+AD471+AD478+AD485</f>
        <v>0</v>
      </c>
      <c r="AE457" s="283"/>
      <c r="AF457" s="607">
        <f t="shared" ref="AF457" si="1220">AF465+AF471+AF478+AF485</f>
        <v>0</v>
      </c>
      <c r="AG457" s="607">
        <v>0</v>
      </c>
      <c r="AH457" s="607"/>
      <c r="AI457" s="283">
        <v>0</v>
      </c>
      <c r="AJ457" s="283">
        <f>AJ465+AJ471+AJ478+AJ485</f>
        <v>0</v>
      </c>
      <c r="AK457" s="283"/>
      <c r="AL457" s="283">
        <v>0</v>
      </c>
      <c r="AM457" s="283">
        <v>0</v>
      </c>
      <c r="AN457" s="283"/>
      <c r="AO457" s="283">
        <v>0</v>
      </c>
      <c r="AP457" s="283">
        <v>0</v>
      </c>
      <c r="AQ457" s="283"/>
      <c r="AR457" s="207"/>
    </row>
    <row r="458" spans="1:44" s="146" customFormat="1" ht="114.75" customHeight="1">
      <c r="A458" s="798"/>
      <c r="B458" s="801"/>
      <c r="C458" s="801"/>
      <c r="D458" s="279" t="s">
        <v>285</v>
      </c>
      <c r="E458" s="283">
        <f t="shared" si="1195"/>
        <v>0</v>
      </c>
      <c r="F458" s="283">
        <f t="shared" si="1195"/>
        <v>0</v>
      </c>
      <c r="G458" s="283"/>
      <c r="H458" s="283">
        <v>0</v>
      </c>
      <c r="I458" s="283">
        <v>0</v>
      </c>
      <c r="J458" s="283"/>
      <c r="K458" s="283">
        <v>0</v>
      </c>
      <c r="L458" s="283">
        <v>0</v>
      </c>
      <c r="M458" s="283"/>
      <c r="N458" s="283">
        <v>0</v>
      </c>
      <c r="O458" s="283">
        <v>0</v>
      </c>
      <c r="P458" s="283"/>
      <c r="Q458" s="525">
        <v>0</v>
      </c>
      <c r="R458" s="525">
        <v>0</v>
      </c>
      <c r="S458" s="525"/>
      <c r="T458" s="283">
        <v>0</v>
      </c>
      <c r="U458" s="283">
        <v>0</v>
      </c>
      <c r="V458" s="283"/>
      <c r="W458" s="283">
        <v>0</v>
      </c>
      <c r="X458" s="283">
        <v>0</v>
      </c>
      <c r="Y458" s="283"/>
      <c r="Z458" s="283">
        <v>0</v>
      </c>
      <c r="AA458" s="283">
        <v>0</v>
      </c>
      <c r="AB458" s="283"/>
      <c r="AC458" s="283">
        <v>0</v>
      </c>
      <c r="AD458" s="283">
        <v>0</v>
      </c>
      <c r="AE458" s="283"/>
      <c r="AF458" s="607">
        <v>0</v>
      </c>
      <c r="AG458" s="607">
        <v>0</v>
      </c>
      <c r="AH458" s="607"/>
      <c r="AI458" s="283">
        <v>0</v>
      </c>
      <c r="AJ458" s="283">
        <v>0</v>
      </c>
      <c r="AK458" s="283"/>
      <c r="AL458" s="283">
        <v>0</v>
      </c>
      <c r="AM458" s="283">
        <v>0</v>
      </c>
      <c r="AN458" s="283"/>
      <c r="AO458" s="283">
        <v>0</v>
      </c>
      <c r="AP458" s="283">
        <v>0</v>
      </c>
      <c r="AQ458" s="283"/>
      <c r="AR458" s="207"/>
    </row>
    <row r="459" spans="1:44" s="146" customFormat="1" ht="114.75" customHeight="1" thickBot="1">
      <c r="A459" s="799"/>
      <c r="B459" s="802"/>
      <c r="C459" s="802"/>
      <c r="D459" s="282" t="s">
        <v>43</v>
      </c>
      <c r="E459" s="283">
        <f t="shared" si="1195"/>
        <v>0</v>
      </c>
      <c r="F459" s="283">
        <f t="shared" si="1195"/>
        <v>0</v>
      </c>
      <c r="G459" s="283"/>
      <c r="H459" s="208">
        <v>0</v>
      </c>
      <c r="I459" s="208">
        <v>0</v>
      </c>
      <c r="J459" s="283"/>
      <c r="K459" s="208">
        <v>0</v>
      </c>
      <c r="L459" s="208">
        <v>0</v>
      </c>
      <c r="M459" s="283"/>
      <c r="N459" s="208">
        <v>0</v>
      </c>
      <c r="O459" s="208">
        <v>0</v>
      </c>
      <c r="P459" s="283"/>
      <c r="Q459" s="208">
        <v>0</v>
      </c>
      <c r="R459" s="208">
        <v>0</v>
      </c>
      <c r="S459" s="525"/>
      <c r="T459" s="208">
        <v>0</v>
      </c>
      <c r="U459" s="208">
        <v>0</v>
      </c>
      <c r="V459" s="283"/>
      <c r="W459" s="208">
        <v>0</v>
      </c>
      <c r="X459" s="208">
        <v>0</v>
      </c>
      <c r="Y459" s="283"/>
      <c r="Z459" s="208">
        <v>0</v>
      </c>
      <c r="AA459" s="208">
        <v>0</v>
      </c>
      <c r="AB459" s="283"/>
      <c r="AC459" s="208">
        <v>0</v>
      </c>
      <c r="AD459" s="208">
        <v>0</v>
      </c>
      <c r="AE459" s="283"/>
      <c r="AF459" s="208">
        <v>0</v>
      </c>
      <c r="AG459" s="208">
        <v>0</v>
      </c>
      <c r="AH459" s="607"/>
      <c r="AI459" s="208">
        <v>0</v>
      </c>
      <c r="AJ459" s="208">
        <v>0</v>
      </c>
      <c r="AK459" s="283"/>
      <c r="AL459" s="208">
        <v>0</v>
      </c>
      <c r="AM459" s="208">
        <v>0</v>
      </c>
      <c r="AN459" s="283"/>
      <c r="AO459" s="208">
        <v>0</v>
      </c>
      <c r="AP459" s="208">
        <v>0</v>
      </c>
      <c r="AQ459" s="283"/>
      <c r="AR459" s="211"/>
    </row>
    <row r="460" spans="1:44" s="146" customFormat="1" ht="114.75" customHeight="1">
      <c r="A460" s="797" t="s">
        <v>340</v>
      </c>
      <c r="B460" s="800" t="s">
        <v>341</v>
      </c>
      <c r="C460" s="800" t="s">
        <v>336</v>
      </c>
      <c r="D460" s="280" t="s">
        <v>41</v>
      </c>
      <c r="E460" s="200">
        <f t="shared" si="1195"/>
        <v>0</v>
      </c>
      <c r="F460" s="200">
        <f t="shared" si="1195"/>
        <v>0</v>
      </c>
      <c r="G460" s="213"/>
      <c r="H460" s="212">
        <f t="shared" ref="H460:AG460" si="1221">H461+H462+H463+H465+H466</f>
        <v>0</v>
      </c>
      <c r="I460" s="212">
        <f t="shared" si="1221"/>
        <v>0</v>
      </c>
      <c r="J460" s="212"/>
      <c r="K460" s="212">
        <f t="shared" si="1221"/>
        <v>0</v>
      </c>
      <c r="L460" s="212">
        <f t="shared" si="1221"/>
        <v>0</v>
      </c>
      <c r="M460" s="200"/>
      <c r="N460" s="212">
        <f t="shared" si="1221"/>
        <v>0</v>
      </c>
      <c r="O460" s="212">
        <f t="shared" si="1221"/>
        <v>0</v>
      </c>
      <c r="P460" s="200"/>
      <c r="Q460" s="212">
        <f t="shared" si="1221"/>
        <v>0</v>
      </c>
      <c r="R460" s="212">
        <f t="shared" si="1221"/>
        <v>0</v>
      </c>
      <c r="S460" s="200"/>
      <c r="T460" s="212">
        <f t="shared" si="1221"/>
        <v>0</v>
      </c>
      <c r="U460" s="212">
        <f t="shared" si="1221"/>
        <v>0</v>
      </c>
      <c r="V460" s="200"/>
      <c r="W460" s="212">
        <f t="shared" si="1221"/>
        <v>0</v>
      </c>
      <c r="X460" s="212">
        <f t="shared" si="1221"/>
        <v>0</v>
      </c>
      <c r="Y460" s="200"/>
      <c r="Z460" s="212">
        <f t="shared" si="1221"/>
        <v>0</v>
      </c>
      <c r="AA460" s="212">
        <f t="shared" si="1221"/>
        <v>0</v>
      </c>
      <c r="AB460" s="200"/>
      <c r="AC460" s="212">
        <f t="shared" si="1221"/>
        <v>0</v>
      </c>
      <c r="AD460" s="212">
        <f t="shared" si="1221"/>
        <v>0</v>
      </c>
      <c r="AE460" s="200"/>
      <c r="AF460" s="212">
        <f t="shared" si="1221"/>
        <v>0</v>
      </c>
      <c r="AG460" s="212">
        <f t="shared" si="1221"/>
        <v>0</v>
      </c>
      <c r="AH460" s="200"/>
      <c r="AI460" s="212">
        <f>AI461+AI462+AI463+AI465+AI466</f>
        <v>0</v>
      </c>
      <c r="AJ460" s="212">
        <f>AJ461+AJ462+AJ463+AJ465+AJ466</f>
        <v>0</v>
      </c>
      <c r="AK460" s="200"/>
      <c r="AL460" s="212">
        <f>AL461+AL462+AL463+AL465+AL466</f>
        <v>0</v>
      </c>
      <c r="AM460" s="212">
        <f>AM461+AM462+AM463+AM465+AM466</f>
        <v>0</v>
      </c>
      <c r="AN460" s="200"/>
      <c r="AO460" s="212">
        <f>AO461+AO462+AO463+AO465+AO466</f>
        <v>0</v>
      </c>
      <c r="AP460" s="212">
        <f>AP461+AP462+AP463+AP465+AP466</f>
        <v>0</v>
      </c>
      <c r="AQ460" s="200"/>
      <c r="AR460" s="216"/>
    </row>
    <row r="461" spans="1:44" s="146" customFormat="1" ht="114.75" customHeight="1">
      <c r="A461" s="798"/>
      <c r="B461" s="801"/>
      <c r="C461" s="801"/>
      <c r="D461" s="281" t="s">
        <v>37</v>
      </c>
      <c r="E461" s="283">
        <f t="shared" si="1195"/>
        <v>0</v>
      </c>
      <c r="F461" s="283">
        <f t="shared" si="1195"/>
        <v>0</v>
      </c>
      <c r="G461" s="205"/>
      <c r="H461" s="205"/>
      <c r="I461" s="205"/>
      <c r="J461" s="205"/>
      <c r="K461" s="205"/>
      <c r="L461" s="205"/>
      <c r="M461" s="283"/>
      <c r="N461" s="205"/>
      <c r="O461" s="205"/>
      <c r="P461" s="283"/>
      <c r="Q461" s="205"/>
      <c r="R461" s="205"/>
      <c r="S461" s="525"/>
      <c r="T461" s="205"/>
      <c r="U461" s="205"/>
      <c r="V461" s="283"/>
      <c r="W461" s="205"/>
      <c r="X461" s="205"/>
      <c r="Y461" s="283"/>
      <c r="Z461" s="205"/>
      <c r="AA461" s="205"/>
      <c r="AB461" s="283"/>
      <c r="AC461" s="205"/>
      <c r="AD461" s="205"/>
      <c r="AE461" s="283"/>
      <c r="AF461" s="205"/>
      <c r="AG461" s="205"/>
      <c r="AH461" s="607"/>
      <c r="AI461" s="205"/>
      <c r="AJ461" s="205"/>
      <c r="AK461" s="283"/>
      <c r="AL461" s="205"/>
      <c r="AM461" s="205"/>
      <c r="AN461" s="283"/>
      <c r="AO461" s="205"/>
      <c r="AP461" s="205"/>
      <c r="AQ461" s="283"/>
      <c r="AR461" s="217"/>
    </row>
    <row r="462" spans="1:44" s="146" customFormat="1" ht="114.75" customHeight="1">
      <c r="A462" s="798"/>
      <c r="B462" s="801"/>
      <c r="C462" s="801"/>
      <c r="D462" s="279" t="s">
        <v>2</v>
      </c>
      <c r="E462" s="283">
        <f t="shared" si="1195"/>
        <v>0</v>
      </c>
      <c r="F462" s="283">
        <f t="shared" si="1195"/>
        <v>0</v>
      </c>
      <c r="G462" s="205"/>
      <c r="H462" s="205"/>
      <c r="I462" s="205"/>
      <c r="J462" s="205"/>
      <c r="K462" s="205"/>
      <c r="L462" s="205"/>
      <c r="M462" s="283"/>
      <c r="N462" s="205"/>
      <c r="O462" s="205"/>
      <c r="P462" s="283"/>
      <c r="Q462" s="205"/>
      <c r="R462" s="205"/>
      <c r="S462" s="525"/>
      <c r="T462" s="205"/>
      <c r="U462" s="205"/>
      <c r="V462" s="283"/>
      <c r="W462" s="205"/>
      <c r="X462" s="205"/>
      <c r="Y462" s="283"/>
      <c r="Z462" s="205"/>
      <c r="AA462" s="205"/>
      <c r="AB462" s="283"/>
      <c r="AC462" s="205"/>
      <c r="AD462" s="205"/>
      <c r="AE462" s="283"/>
      <c r="AF462" s="205"/>
      <c r="AG462" s="205"/>
      <c r="AH462" s="607"/>
      <c r="AI462" s="205"/>
      <c r="AJ462" s="205"/>
      <c r="AK462" s="283"/>
      <c r="AL462" s="205"/>
      <c r="AM462" s="205"/>
      <c r="AN462" s="283"/>
      <c r="AO462" s="205"/>
      <c r="AP462" s="205"/>
      <c r="AQ462" s="283"/>
      <c r="AR462" s="217"/>
    </row>
    <row r="463" spans="1:44" s="146" customFormat="1" ht="114.75" customHeight="1" thickBot="1">
      <c r="A463" s="798"/>
      <c r="B463" s="801"/>
      <c r="C463" s="801"/>
      <c r="D463" s="279" t="s">
        <v>284</v>
      </c>
      <c r="E463" s="283">
        <f t="shared" si="1195"/>
        <v>0</v>
      </c>
      <c r="F463" s="283">
        <f t="shared" si="1195"/>
        <v>0</v>
      </c>
      <c r="G463" s="205"/>
      <c r="H463" s="205"/>
      <c r="I463" s="205"/>
      <c r="J463" s="205"/>
      <c r="K463" s="205"/>
      <c r="L463" s="205"/>
      <c r="M463" s="283"/>
      <c r="N463" s="205"/>
      <c r="O463" s="205"/>
      <c r="P463" s="283"/>
      <c r="Q463" s="205"/>
      <c r="R463" s="205"/>
      <c r="S463" s="525"/>
      <c r="T463" s="205"/>
      <c r="U463" s="205"/>
      <c r="V463" s="283"/>
      <c r="W463" s="205"/>
      <c r="X463" s="205"/>
      <c r="Y463" s="283"/>
      <c r="Z463" s="205"/>
      <c r="AA463" s="205"/>
      <c r="AB463" s="283"/>
      <c r="AC463" s="205"/>
      <c r="AD463" s="205"/>
      <c r="AE463" s="283"/>
      <c r="AF463" s="205"/>
      <c r="AG463" s="205"/>
      <c r="AH463" s="607"/>
      <c r="AI463" s="205"/>
      <c r="AJ463" s="205"/>
      <c r="AK463" s="283"/>
      <c r="AL463" s="205"/>
      <c r="AM463" s="205"/>
      <c r="AN463" s="283"/>
      <c r="AO463" s="205"/>
      <c r="AP463" s="205"/>
      <c r="AQ463" s="283"/>
      <c r="AR463" s="217"/>
    </row>
    <row r="464" spans="1:44" s="146" customFormat="1" ht="351" customHeight="1">
      <c r="A464" s="798"/>
      <c r="B464" s="801"/>
      <c r="C464" s="801"/>
      <c r="D464" s="279" t="s">
        <v>292</v>
      </c>
      <c r="E464" s="200">
        <f t="shared" si="1195"/>
        <v>0</v>
      </c>
      <c r="F464" s="200">
        <f t="shared" si="1195"/>
        <v>0</v>
      </c>
      <c r="G464" s="205"/>
      <c r="H464" s="205"/>
      <c r="I464" s="205"/>
      <c r="J464" s="205"/>
      <c r="K464" s="205"/>
      <c r="L464" s="205"/>
      <c r="M464" s="283"/>
      <c r="N464" s="205"/>
      <c r="O464" s="205"/>
      <c r="P464" s="283"/>
      <c r="Q464" s="205"/>
      <c r="R464" s="205"/>
      <c r="S464" s="525"/>
      <c r="T464" s="205"/>
      <c r="U464" s="205"/>
      <c r="V464" s="283"/>
      <c r="W464" s="205"/>
      <c r="X464" s="205"/>
      <c r="Y464" s="283"/>
      <c r="Z464" s="205"/>
      <c r="AA464" s="205"/>
      <c r="AB464" s="283"/>
      <c r="AC464" s="205"/>
      <c r="AD464" s="205"/>
      <c r="AE464" s="283"/>
      <c r="AF464" s="205"/>
      <c r="AG464" s="205"/>
      <c r="AH464" s="607"/>
      <c r="AI464" s="205"/>
      <c r="AJ464" s="205"/>
      <c r="AK464" s="283"/>
      <c r="AL464" s="205"/>
      <c r="AM464" s="205"/>
      <c r="AN464" s="283"/>
      <c r="AO464" s="205"/>
      <c r="AP464" s="205"/>
      <c r="AQ464" s="283"/>
      <c r="AR464" s="217"/>
    </row>
    <row r="465" spans="1:44" s="146" customFormat="1" ht="114.75" customHeight="1">
      <c r="A465" s="798"/>
      <c r="B465" s="801"/>
      <c r="C465" s="801"/>
      <c r="D465" s="279" t="s">
        <v>285</v>
      </c>
      <c r="E465" s="283">
        <f t="shared" si="1195"/>
        <v>0</v>
      </c>
      <c r="F465" s="283">
        <f t="shared" si="1195"/>
        <v>0</v>
      </c>
      <c r="G465" s="205"/>
      <c r="H465" s="205"/>
      <c r="I465" s="205"/>
      <c r="J465" s="205"/>
      <c r="K465" s="205"/>
      <c r="L465" s="205"/>
      <c r="M465" s="283"/>
      <c r="N465" s="205"/>
      <c r="O465" s="205"/>
      <c r="P465" s="283"/>
      <c r="Q465" s="205"/>
      <c r="R465" s="205"/>
      <c r="S465" s="525"/>
      <c r="T465" s="205"/>
      <c r="U465" s="205"/>
      <c r="V465" s="283"/>
      <c r="W465" s="205"/>
      <c r="X465" s="205"/>
      <c r="Y465" s="283"/>
      <c r="Z465" s="205"/>
      <c r="AA465" s="205"/>
      <c r="AB465" s="283"/>
      <c r="AC465" s="205"/>
      <c r="AD465" s="205"/>
      <c r="AE465" s="283"/>
      <c r="AF465" s="205"/>
      <c r="AG465" s="205"/>
      <c r="AH465" s="607"/>
      <c r="AI465" s="205"/>
      <c r="AJ465" s="205"/>
      <c r="AK465" s="283"/>
      <c r="AL465" s="205"/>
      <c r="AM465" s="205"/>
      <c r="AN465" s="283"/>
      <c r="AO465" s="205"/>
      <c r="AP465" s="205"/>
      <c r="AQ465" s="283"/>
      <c r="AR465" s="217"/>
    </row>
    <row r="466" spans="1:44" s="146" customFormat="1" ht="114.75" customHeight="1" thickBot="1">
      <c r="A466" s="799"/>
      <c r="B466" s="802"/>
      <c r="C466" s="802"/>
      <c r="D466" s="282" t="s">
        <v>43</v>
      </c>
      <c r="E466" s="283">
        <f t="shared" si="1195"/>
        <v>0</v>
      </c>
      <c r="F466" s="283">
        <f t="shared" si="1195"/>
        <v>0</v>
      </c>
      <c r="G466" s="210"/>
      <c r="H466" s="210"/>
      <c r="I466" s="210"/>
      <c r="J466" s="210"/>
      <c r="K466" s="210"/>
      <c r="L466" s="210"/>
      <c r="M466" s="283"/>
      <c r="N466" s="210"/>
      <c r="O466" s="210"/>
      <c r="P466" s="283"/>
      <c r="Q466" s="210"/>
      <c r="R466" s="210"/>
      <c r="S466" s="525"/>
      <c r="T466" s="210"/>
      <c r="U466" s="210"/>
      <c r="V466" s="283"/>
      <c r="W466" s="210"/>
      <c r="X466" s="210"/>
      <c r="Y466" s="283"/>
      <c r="Z466" s="210"/>
      <c r="AA466" s="210"/>
      <c r="AB466" s="283"/>
      <c r="AC466" s="210"/>
      <c r="AD466" s="210"/>
      <c r="AE466" s="283"/>
      <c r="AF466" s="210"/>
      <c r="AG466" s="210"/>
      <c r="AH466" s="607"/>
      <c r="AI466" s="210"/>
      <c r="AJ466" s="210"/>
      <c r="AK466" s="283"/>
      <c r="AL466" s="210"/>
      <c r="AM466" s="210"/>
      <c r="AN466" s="283"/>
      <c r="AO466" s="210"/>
      <c r="AP466" s="210"/>
      <c r="AQ466" s="283"/>
      <c r="AR466" s="218"/>
    </row>
    <row r="467" spans="1:44" s="146" customFormat="1" ht="178.5" customHeight="1">
      <c r="A467" s="797" t="s">
        <v>342</v>
      </c>
      <c r="B467" s="800" t="s">
        <v>343</v>
      </c>
      <c r="C467" s="800" t="s">
        <v>336</v>
      </c>
      <c r="D467" s="280" t="s">
        <v>41</v>
      </c>
      <c r="E467" s="200">
        <f t="shared" si="1195"/>
        <v>36236.9</v>
      </c>
      <c r="F467" s="200">
        <f t="shared" si="1195"/>
        <v>0</v>
      </c>
      <c r="G467" s="200">
        <f t="shared" si="1200"/>
        <v>0</v>
      </c>
      <c r="H467" s="200">
        <f t="shared" ref="H467:AG467" si="1222">H468+H469+H470+H472+H473</f>
        <v>0</v>
      </c>
      <c r="I467" s="200">
        <f t="shared" si="1222"/>
        <v>0</v>
      </c>
      <c r="J467" s="200"/>
      <c r="K467" s="200">
        <f t="shared" si="1222"/>
        <v>0</v>
      </c>
      <c r="L467" s="200">
        <f t="shared" si="1222"/>
        <v>0</v>
      </c>
      <c r="M467" s="200"/>
      <c r="N467" s="200">
        <f t="shared" si="1222"/>
        <v>0</v>
      </c>
      <c r="O467" s="200">
        <f t="shared" si="1222"/>
        <v>0</v>
      </c>
      <c r="P467" s="200"/>
      <c r="Q467" s="200">
        <f t="shared" si="1222"/>
        <v>0</v>
      </c>
      <c r="R467" s="200">
        <f t="shared" si="1222"/>
        <v>0</v>
      </c>
      <c r="S467" s="200"/>
      <c r="T467" s="200">
        <f t="shared" si="1222"/>
        <v>0</v>
      </c>
      <c r="U467" s="200">
        <f t="shared" si="1222"/>
        <v>0</v>
      </c>
      <c r="V467" s="200"/>
      <c r="W467" s="200">
        <f t="shared" si="1222"/>
        <v>0</v>
      </c>
      <c r="X467" s="200">
        <f t="shared" si="1222"/>
        <v>0</v>
      </c>
      <c r="Y467" s="200"/>
      <c r="Z467" s="200">
        <f t="shared" si="1222"/>
        <v>3845.9</v>
      </c>
      <c r="AA467" s="200">
        <f t="shared" si="1222"/>
        <v>0</v>
      </c>
      <c r="AB467" s="200"/>
      <c r="AC467" s="200">
        <f t="shared" si="1222"/>
        <v>0</v>
      </c>
      <c r="AD467" s="200">
        <f t="shared" si="1222"/>
        <v>0</v>
      </c>
      <c r="AE467" s="200"/>
      <c r="AF467" s="200">
        <f t="shared" si="1222"/>
        <v>0</v>
      </c>
      <c r="AG467" s="200">
        <f t="shared" si="1222"/>
        <v>0</v>
      </c>
      <c r="AH467" s="200"/>
      <c r="AI467" s="200">
        <f>AI468+AI469+AI470+AI472+AI473</f>
        <v>0</v>
      </c>
      <c r="AJ467" s="200">
        <f>AJ468+AJ469+AJ470+AJ472+AJ473</f>
        <v>0</v>
      </c>
      <c r="AK467" s="200"/>
      <c r="AL467" s="200">
        <f>AL468+AL469+AL470+AL472+AL473</f>
        <v>32391</v>
      </c>
      <c r="AM467" s="200">
        <f>AM468+AM469+AM470+AM472+AM473</f>
        <v>0</v>
      </c>
      <c r="AN467" s="200"/>
      <c r="AO467" s="200">
        <f>AO468+AO469+AO470+AO472+AO473</f>
        <v>0</v>
      </c>
      <c r="AP467" s="200">
        <f>AP468+AP469+AP470+AP472+AP473</f>
        <v>0</v>
      </c>
      <c r="AQ467" s="200">
        <v>0</v>
      </c>
      <c r="AR467" s="216" t="s">
        <v>477</v>
      </c>
    </row>
    <row r="468" spans="1:44" s="146" customFormat="1" ht="114.75" customHeight="1">
      <c r="A468" s="798"/>
      <c r="B468" s="801"/>
      <c r="C468" s="801"/>
      <c r="D468" s="281" t="s">
        <v>37</v>
      </c>
      <c r="E468" s="283">
        <f t="shared" si="1195"/>
        <v>0</v>
      </c>
      <c r="F468" s="283">
        <f t="shared" si="1195"/>
        <v>0</v>
      </c>
      <c r="G468" s="283"/>
      <c r="H468" s="283">
        <v>0</v>
      </c>
      <c r="I468" s="283">
        <v>0</v>
      </c>
      <c r="J468" s="283"/>
      <c r="K468" s="283">
        <v>0</v>
      </c>
      <c r="L468" s="283"/>
      <c r="M468" s="283"/>
      <c r="N468" s="283"/>
      <c r="O468" s="283">
        <v>0</v>
      </c>
      <c r="P468" s="283"/>
      <c r="Q468" s="525">
        <v>0</v>
      </c>
      <c r="R468" s="525"/>
      <c r="S468" s="525"/>
      <c r="T468" s="283"/>
      <c r="U468" s="283">
        <v>0</v>
      </c>
      <c r="V468" s="283"/>
      <c r="W468" s="283">
        <v>0</v>
      </c>
      <c r="X468" s="283"/>
      <c r="Y468" s="283"/>
      <c r="Z468" s="283"/>
      <c r="AA468" s="283">
        <v>0</v>
      </c>
      <c r="AB468" s="283"/>
      <c r="AC468" s="283">
        <v>0</v>
      </c>
      <c r="AD468" s="283"/>
      <c r="AE468" s="283"/>
      <c r="AF468" s="607"/>
      <c r="AG468" s="607">
        <v>0</v>
      </c>
      <c r="AH468" s="607"/>
      <c r="AI468" s="283">
        <v>0</v>
      </c>
      <c r="AJ468" s="283"/>
      <c r="AK468" s="283"/>
      <c r="AL468" s="283">
        <v>0</v>
      </c>
      <c r="AM468" s="283">
        <v>0</v>
      </c>
      <c r="AN468" s="283"/>
      <c r="AO468" s="283">
        <v>0</v>
      </c>
      <c r="AP468" s="283">
        <v>0</v>
      </c>
      <c r="AQ468" s="283"/>
      <c r="AR468" s="217"/>
    </row>
    <row r="469" spans="1:44" s="146" customFormat="1" ht="114.75" customHeight="1">
      <c r="A469" s="798"/>
      <c r="B469" s="801"/>
      <c r="C469" s="801"/>
      <c r="D469" s="279" t="s">
        <v>2</v>
      </c>
      <c r="E469" s="283">
        <f t="shared" si="1195"/>
        <v>0</v>
      </c>
      <c r="F469" s="283">
        <f t="shared" si="1195"/>
        <v>0</v>
      </c>
      <c r="G469" s="283"/>
      <c r="H469" s="283">
        <v>0</v>
      </c>
      <c r="I469" s="283">
        <v>0</v>
      </c>
      <c r="J469" s="283"/>
      <c r="K469" s="283">
        <v>0</v>
      </c>
      <c r="L469" s="283"/>
      <c r="M469" s="283"/>
      <c r="N469" s="283">
        <v>0</v>
      </c>
      <c r="O469" s="283">
        <v>0</v>
      </c>
      <c r="P469" s="283"/>
      <c r="Q469" s="525">
        <v>0</v>
      </c>
      <c r="R469" s="525"/>
      <c r="S469" s="525"/>
      <c r="T469" s="283"/>
      <c r="U469" s="283">
        <v>0</v>
      </c>
      <c r="V469" s="283"/>
      <c r="W469" s="283"/>
      <c r="X469" s="283"/>
      <c r="Y469" s="283"/>
      <c r="Z469" s="283"/>
      <c r="AA469" s="283">
        <v>0</v>
      </c>
      <c r="AB469" s="283"/>
      <c r="AC469" s="283"/>
      <c r="AD469" s="283"/>
      <c r="AE469" s="283"/>
      <c r="AF469" s="607"/>
      <c r="AG469" s="607">
        <v>0</v>
      </c>
      <c r="AH469" s="607"/>
      <c r="AI469" s="283"/>
      <c r="AJ469" s="283"/>
      <c r="AK469" s="283"/>
      <c r="AL469" s="283"/>
      <c r="AM469" s="283">
        <v>0</v>
      </c>
      <c r="AN469" s="283"/>
      <c r="AO469" s="283">
        <v>0</v>
      </c>
      <c r="AP469" s="283">
        <v>0</v>
      </c>
      <c r="AQ469" s="283"/>
      <c r="AR469" s="217"/>
    </row>
    <row r="470" spans="1:44" s="146" customFormat="1" ht="162" customHeight="1" thickBot="1">
      <c r="A470" s="798"/>
      <c r="B470" s="801"/>
      <c r="C470" s="801"/>
      <c r="D470" s="279" t="s">
        <v>284</v>
      </c>
      <c r="E470" s="283">
        <f t="shared" si="1195"/>
        <v>36236.9</v>
      </c>
      <c r="F470" s="283">
        <f t="shared" si="1195"/>
        <v>0</v>
      </c>
      <c r="G470" s="283">
        <f t="shared" si="1200"/>
        <v>0</v>
      </c>
      <c r="H470" s="283">
        <v>0</v>
      </c>
      <c r="I470" s="283">
        <v>0</v>
      </c>
      <c r="J470" s="283"/>
      <c r="K470" s="283">
        <v>0</v>
      </c>
      <c r="L470" s="283"/>
      <c r="M470" s="283"/>
      <c r="N470" s="283">
        <v>0</v>
      </c>
      <c r="O470" s="283">
        <v>0</v>
      </c>
      <c r="P470" s="283"/>
      <c r="Q470" s="525">
        <v>0</v>
      </c>
      <c r="R470" s="525"/>
      <c r="S470" s="525"/>
      <c r="T470" s="283"/>
      <c r="U470" s="283">
        <v>0</v>
      </c>
      <c r="V470" s="283"/>
      <c r="W470" s="283"/>
      <c r="X470" s="283"/>
      <c r="Y470" s="283"/>
      <c r="Z470" s="283">
        <v>3845.9</v>
      </c>
      <c r="AA470" s="283">
        <v>0</v>
      </c>
      <c r="AB470" s="283"/>
      <c r="AC470" s="283">
        <v>0</v>
      </c>
      <c r="AD470" s="283"/>
      <c r="AE470" s="283"/>
      <c r="AF470" s="607"/>
      <c r="AG470" s="607">
        <v>0</v>
      </c>
      <c r="AH470" s="607"/>
      <c r="AI470" s="283"/>
      <c r="AJ470" s="283"/>
      <c r="AK470" s="283"/>
      <c r="AL470" s="283">
        <v>32391</v>
      </c>
      <c r="AM470" s="283">
        <v>0</v>
      </c>
      <c r="AN470" s="283"/>
      <c r="AO470" s="283"/>
      <c r="AP470" s="283">
        <v>0</v>
      </c>
      <c r="AQ470" s="283">
        <v>0</v>
      </c>
      <c r="AR470" s="217" t="s">
        <v>477</v>
      </c>
    </row>
    <row r="471" spans="1:44" s="146" customFormat="1" ht="349.5" customHeight="1">
      <c r="A471" s="798"/>
      <c r="B471" s="801"/>
      <c r="C471" s="801"/>
      <c r="D471" s="279" t="s">
        <v>292</v>
      </c>
      <c r="E471" s="200">
        <f t="shared" si="1195"/>
        <v>0</v>
      </c>
      <c r="F471" s="200">
        <f t="shared" si="1195"/>
        <v>0</v>
      </c>
      <c r="G471" s="283"/>
      <c r="H471" s="283">
        <f t="shared" ref="H471" si="1223">H479+H485+H492+H500</f>
        <v>0</v>
      </c>
      <c r="I471" s="283">
        <f t="shared" ref="I471:AG471" si="1224">I479+I485+I492+I500</f>
        <v>0</v>
      </c>
      <c r="J471" s="283"/>
      <c r="K471" s="283">
        <f t="shared" si="1224"/>
        <v>0</v>
      </c>
      <c r="L471" s="283"/>
      <c r="M471" s="283"/>
      <c r="N471" s="283"/>
      <c r="O471" s="283">
        <f t="shared" si="1224"/>
        <v>0</v>
      </c>
      <c r="P471" s="283"/>
      <c r="Q471" s="525">
        <f t="shared" si="1224"/>
        <v>0</v>
      </c>
      <c r="R471" s="525"/>
      <c r="S471" s="525"/>
      <c r="T471" s="283"/>
      <c r="U471" s="283">
        <f t="shared" si="1224"/>
        <v>0</v>
      </c>
      <c r="V471" s="283"/>
      <c r="W471" s="283">
        <f t="shared" si="1224"/>
        <v>0</v>
      </c>
      <c r="X471" s="283"/>
      <c r="Y471" s="283"/>
      <c r="Z471" s="283"/>
      <c r="AA471" s="283">
        <f t="shared" si="1224"/>
        <v>0</v>
      </c>
      <c r="AB471" s="283"/>
      <c r="AC471" s="283">
        <f t="shared" si="1224"/>
        <v>0</v>
      </c>
      <c r="AD471" s="283"/>
      <c r="AE471" s="283"/>
      <c r="AF471" s="607"/>
      <c r="AG471" s="607">
        <f t="shared" si="1224"/>
        <v>0</v>
      </c>
      <c r="AH471" s="607"/>
      <c r="AI471" s="283">
        <f t="shared" ref="AI471" si="1225">AI479+AI485+AI492+AI500</f>
        <v>0</v>
      </c>
      <c r="AJ471" s="283"/>
      <c r="AK471" s="283"/>
      <c r="AL471" s="283">
        <f t="shared" ref="AL471:AM471" si="1226">AL479+AL485+AL492+AL500</f>
        <v>0</v>
      </c>
      <c r="AM471" s="283">
        <f t="shared" si="1226"/>
        <v>0</v>
      </c>
      <c r="AN471" s="283"/>
      <c r="AO471" s="283">
        <f t="shared" ref="AO471:AP471" si="1227">AO479+AO485+AO492+AO500</f>
        <v>0</v>
      </c>
      <c r="AP471" s="283">
        <f t="shared" si="1227"/>
        <v>0</v>
      </c>
      <c r="AQ471" s="283"/>
      <c r="AR471" s="217"/>
    </row>
    <row r="472" spans="1:44" s="146" customFormat="1" ht="114.75" customHeight="1">
      <c r="A472" s="798"/>
      <c r="B472" s="801"/>
      <c r="C472" s="801"/>
      <c r="D472" s="279" t="s">
        <v>285</v>
      </c>
      <c r="E472" s="283">
        <f t="shared" si="1195"/>
        <v>0</v>
      </c>
      <c r="F472" s="283">
        <f t="shared" si="1195"/>
        <v>0</v>
      </c>
      <c r="G472" s="283"/>
      <c r="H472" s="283">
        <v>0</v>
      </c>
      <c r="I472" s="283">
        <v>0</v>
      </c>
      <c r="J472" s="283"/>
      <c r="K472" s="283">
        <v>0</v>
      </c>
      <c r="L472" s="283"/>
      <c r="M472" s="283"/>
      <c r="N472" s="283"/>
      <c r="O472" s="283">
        <v>0</v>
      </c>
      <c r="P472" s="283"/>
      <c r="Q472" s="525">
        <v>0</v>
      </c>
      <c r="R472" s="525"/>
      <c r="S472" s="525"/>
      <c r="T472" s="283"/>
      <c r="U472" s="283">
        <v>0</v>
      </c>
      <c r="V472" s="283"/>
      <c r="W472" s="283">
        <v>0</v>
      </c>
      <c r="X472" s="283"/>
      <c r="Y472" s="283"/>
      <c r="Z472" s="283"/>
      <c r="AA472" s="283">
        <v>0</v>
      </c>
      <c r="AB472" s="283"/>
      <c r="AC472" s="283">
        <v>0</v>
      </c>
      <c r="AD472" s="283"/>
      <c r="AE472" s="283"/>
      <c r="AF472" s="607"/>
      <c r="AG472" s="607">
        <v>0</v>
      </c>
      <c r="AH472" s="607"/>
      <c r="AI472" s="283">
        <v>0</v>
      </c>
      <c r="AJ472" s="283"/>
      <c r="AK472" s="283"/>
      <c r="AL472" s="283">
        <v>0</v>
      </c>
      <c r="AM472" s="283">
        <v>0</v>
      </c>
      <c r="AN472" s="283"/>
      <c r="AO472" s="283">
        <v>0</v>
      </c>
      <c r="AP472" s="283">
        <v>0</v>
      </c>
      <c r="AQ472" s="283"/>
      <c r="AR472" s="217"/>
    </row>
    <row r="473" spans="1:44" s="146" customFormat="1" ht="114.75" customHeight="1" thickBot="1">
      <c r="A473" s="799"/>
      <c r="B473" s="802"/>
      <c r="C473" s="802"/>
      <c r="D473" s="282" t="s">
        <v>43</v>
      </c>
      <c r="E473" s="283">
        <f t="shared" si="1195"/>
        <v>0</v>
      </c>
      <c r="F473" s="283">
        <f t="shared" si="1195"/>
        <v>0</v>
      </c>
      <c r="G473" s="208"/>
      <c r="H473" s="208">
        <v>0</v>
      </c>
      <c r="I473" s="208">
        <v>0</v>
      </c>
      <c r="J473" s="208"/>
      <c r="K473" s="208">
        <v>0</v>
      </c>
      <c r="L473" s="208">
        <v>0</v>
      </c>
      <c r="M473" s="208"/>
      <c r="N473" s="208">
        <v>0</v>
      </c>
      <c r="O473" s="208">
        <v>0</v>
      </c>
      <c r="P473" s="208"/>
      <c r="Q473" s="208">
        <v>0</v>
      </c>
      <c r="R473" s="208">
        <v>0</v>
      </c>
      <c r="S473" s="208"/>
      <c r="T473" s="208">
        <v>0</v>
      </c>
      <c r="U473" s="208">
        <v>0</v>
      </c>
      <c r="V473" s="208"/>
      <c r="W473" s="208">
        <v>0</v>
      </c>
      <c r="X473" s="208">
        <v>0</v>
      </c>
      <c r="Y473" s="208"/>
      <c r="Z473" s="208">
        <v>0</v>
      </c>
      <c r="AA473" s="208">
        <v>0</v>
      </c>
      <c r="AB473" s="208"/>
      <c r="AC473" s="208">
        <v>0</v>
      </c>
      <c r="AD473" s="208">
        <v>0</v>
      </c>
      <c r="AE473" s="208"/>
      <c r="AF473" s="208">
        <v>0</v>
      </c>
      <c r="AG473" s="208">
        <v>0</v>
      </c>
      <c r="AH473" s="208"/>
      <c r="AI473" s="208">
        <v>0</v>
      </c>
      <c r="AJ473" s="208">
        <v>0</v>
      </c>
      <c r="AK473" s="208"/>
      <c r="AL473" s="208">
        <v>0</v>
      </c>
      <c r="AM473" s="208">
        <v>0</v>
      </c>
      <c r="AN473" s="208"/>
      <c r="AO473" s="208">
        <v>0</v>
      </c>
      <c r="AP473" s="208">
        <v>0</v>
      </c>
      <c r="AQ473" s="208"/>
      <c r="AR473" s="218"/>
    </row>
    <row r="474" spans="1:44" s="146" customFormat="1" ht="114.75" customHeight="1">
      <c r="A474" s="797" t="s">
        <v>344</v>
      </c>
      <c r="B474" s="800" t="s">
        <v>345</v>
      </c>
      <c r="C474" s="800" t="s">
        <v>336</v>
      </c>
      <c r="D474" s="280" t="s">
        <v>41</v>
      </c>
      <c r="E474" s="200">
        <f t="shared" si="1195"/>
        <v>132741.4</v>
      </c>
      <c r="F474" s="200">
        <f t="shared" si="1195"/>
        <v>0</v>
      </c>
      <c r="G474" s="200">
        <f t="shared" si="1195"/>
        <v>0</v>
      </c>
      <c r="H474" s="200">
        <f>H475+H476+H477+H479+H480</f>
        <v>0</v>
      </c>
      <c r="I474" s="200">
        <f t="shared" ref="I474:AQ474" si="1228">I475+I476+I477+I479+I480</f>
        <v>0</v>
      </c>
      <c r="J474" s="200"/>
      <c r="K474" s="200">
        <f t="shared" si="1228"/>
        <v>0</v>
      </c>
      <c r="L474" s="200">
        <f t="shared" si="1228"/>
        <v>0</v>
      </c>
      <c r="M474" s="200">
        <f t="shared" si="1228"/>
        <v>0</v>
      </c>
      <c r="N474" s="200">
        <f t="shared" si="1228"/>
        <v>0</v>
      </c>
      <c r="O474" s="200">
        <f t="shared" si="1228"/>
        <v>0</v>
      </c>
      <c r="P474" s="200">
        <f t="shared" si="1228"/>
        <v>0</v>
      </c>
      <c r="Q474" s="200">
        <f t="shared" si="1228"/>
        <v>0</v>
      </c>
      <c r="R474" s="200">
        <f t="shared" si="1228"/>
        <v>0</v>
      </c>
      <c r="S474" s="200">
        <f t="shared" si="1228"/>
        <v>0</v>
      </c>
      <c r="T474" s="200">
        <f t="shared" si="1228"/>
        <v>0</v>
      </c>
      <c r="U474" s="200">
        <f t="shared" si="1228"/>
        <v>0</v>
      </c>
      <c r="V474" s="200">
        <f t="shared" si="1228"/>
        <v>0</v>
      </c>
      <c r="W474" s="200">
        <f t="shared" si="1228"/>
        <v>0</v>
      </c>
      <c r="X474" s="200">
        <f t="shared" si="1228"/>
        <v>0</v>
      </c>
      <c r="Y474" s="200">
        <f t="shared" si="1228"/>
        <v>0</v>
      </c>
      <c r="Z474" s="200">
        <f t="shared" si="1228"/>
        <v>0</v>
      </c>
      <c r="AA474" s="200">
        <f t="shared" si="1228"/>
        <v>0</v>
      </c>
      <c r="AB474" s="200">
        <f t="shared" si="1228"/>
        <v>0</v>
      </c>
      <c r="AC474" s="200">
        <f t="shared" si="1228"/>
        <v>0</v>
      </c>
      <c r="AD474" s="200">
        <f t="shared" si="1228"/>
        <v>0</v>
      </c>
      <c r="AE474" s="200">
        <f t="shared" si="1228"/>
        <v>0</v>
      </c>
      <c r="AF474" s="200">
        <f t="shared" si="1228"/>
        <v>0</v>
      </c>
      <c r="AG474" s="200">
        <f t="shared" si="1228"/>
        <v>0</v>
      </c>
      <c r="AH474" s="200">
        <f t="shared" si="1228"/>
        <v>0</v>
      </c>
      <c r="AI474" s="200">
        <f t="shared" si="1228"/>
        <v>0</v>
      </c>
      <c r="AJ474" s="200">
        <f t="shared" si="1228"/>
        <v>0</v>
      </c>
      <c r="AK474" s="200">
        <f t="shared" si="1228"/>
        <v>0</v>
      </c>
      <c r="AL474" s="200">
        <f t="shared" si="1228"/>
        <v>0</v>
      </c>
      <c r="AM474" s="200">
        <f t="shared" si="1228"/>
        <v>0</v>
      </c>
      <c r="AN474" s="200">
        <f t="shared" si="1228"/>
        <v>0</v>
      </c>
      <c r="AO474" s="200">
        <f t="shared" si="1228"/>
        <v>132741.4</v>
      </c>
      <c r="AP474" s="200">
        <f t="shared" si="1228"/>
        <v>0</v>
      </c>
      <c r="AQ474" s="200">
        <f t="shared" si="1228"/>
        <v>0</v>
      </c>
      <c r="AR474" s="216" t="s">
        <v>345</v>
      </c>
    </row>
    <row r="475" spans="1:44" s="146" customFormat="1" ht="114.75" customHeight="1">
      <c r="A475" s="798"/>
      <c r="B475" s="801"/>
      <c r="C475" s="801"/>
      <c r="D475" s="281" t="s">
        <v>37</v>
      </c>
      <c r="E475" s="283">
        <f t="shared" si="1195"/>
        <v>0</v>
      </c>
      <c r="F475" s="283">
        <f t="shared" si="1195"/>
        <v>0</v>
      </c>
      <c r="G475" s="283"/>
      <c r="H475" s="283"/>
      <c r="I475" s="283"/>
      <c r="J475" s="283"/>
      <c r="K475" s="283"/>
      <c r="L475" s="283"/>
      <c r="M475" s="283"/>
      <c r="N475" s="283"/>
      <c r="O475" s="283"/>
      <c r="P475" s="283"/>
      <c r="Q475" s="525"/>
      <c r="R475" s="525"/>
      <c r="S475" s="525"/>
      <c r="T475" s="283"/>
      <c r="U475" s="283"/>
      <c r="V475" s="283"/>
      <c r="W475" s="283"/>
      <c r="X475" s="283"/>
      <c r="Y475" s="283"/>
      <c r="Z475" s="283"/>
      <c r="AA475" s="283"/>
      <c r="AB475" s="283"/>
      <c r="AC475" s="283"/>
      <c r="AD475" s="283"/>
      <c r="AE475" s="283"/>
      <c r="AF475" s="607"/>
      <c r="AG475" s="607"/>
      <c r="AH475" s="607"/>
      <c r="AI475" s="283"/>
      <c r="AJ475" s="283"/>
      <c r="AK475" s="283"/>
      <c r="AL475" s="283"/>
      <c r="AM475" s="283"/>
      <c r="AN475" s="283"/>
      <c r="AO475" s="283"/>
      <c r="AP475" s="283"/>
      <c r="AQ475" s="283"/>
      <c r="AR475" s="217"/>
    </row>
    <row r="476" spans="1:44" s="146" customFormat="1" ht="114.75" customHeight="1">
      <c r="A476" s="798"/>
      <c r="B476" s="801"/>
      <c r="C476" s="801"/>
      <c r="D476" s="279" t="s">
        <v>2</v>
      </c>
      <c r="E476" s="283">
        <f t="shared" si="1195"/>
        <v>0</v>
      </c>
      <c r="F476" s="283">
        <f t="shared" si="1195"/>
        <v>0</v>
      </c>
      <c r="G476" s="283"/>
      <c r="H476" s="283"/>
      <c r="I476" s="283"/>
      <c r="J476" s="283"/>
      <c r="K476" s="283"/>
      <c r="L476" s="283"/>
      <c r="M476" s="283"/>
      <c r="N476" s="283"/>
      <c r="O476" s="283"/>
      <c r="P476" s="283"/>
      <c r="Q476" s="525"/>
      <c r="R476" s="525"/>
      <c r="S476" s="525"/>
      <c r="T476" s="283"/>
      <c r="U476" s="283"/>
      <c r="V476" s="283"/>
      <c r="W476" s="283"/>
      <c r="X476" s="283"/>
      <c r="Y476" s="283"/>
      <c r="Z476" s="283"/>
      <c r="AA476" s="283"/>
      <c r="AB476" s="283"/>
      <c r="AC476" s="283"/>
      <c r="AD476" s="283"/>
      <c r="AE476" s="283"/>
      <c r="AF476" s="607"/>
      <c r="AG476" s="607"/>
      <c r="AH476" s="607"/>
      <c r="AI476" s="283"/>
      <c r="AJ476" s="283"/>
      <c r="AK476" s="283"/>
      <c r="AL476" s="283"/>
      <c r="AM476" s="283"/>
      <c r="AN476" s="283"/>
      <c r="AO476" s="283"/>
      <c r="AP476" s="283"/>
      <c r="AQ476" s="283"/>
      <c r="AR476" s="217"/>
    </row>
    <row r="477" spans="1:44" s="146" customFormat="1" ht="114.75" customHeight="1" thickBot="1">
      <c r="A477" s="798"/>
      <c r="B477" s="801"/>
      <c r="C477" s="801"/>
      <c r="D477" s="279" t="s">
        <v>284</v>
      </c>
      <c r="E477" s="283">
        <f t="shared" si="1195"/>
        <v>132741.4</v>
      </c>
      <c r="F477" s="283">
        <f t="shared" si="1195"/>
        <v>0</v>
      </c>
      <c r="G477" s="283">
        <v>0</v>
      </c>
      <c r="H477" s="283"/>
      <c r="I477" s="283"/>
      <c r="J477" s="283"/>
      <c r="K477" s="283">
        <v>0</v>
      </c>
      <c r="L477" s="283"/>
      <c r="M477" s="283"/>
      <c r="N477" s="283">
        <v>0</v>
      </c>
      <c r="O477" s="283"/>
      <c r="P477" s="283"/>
      <c r="Q477" s="525">
        <v>0</v>
      </c>
      <c r="R477" s="525"/>
      <c r="S477" s="525"/>
      <c r="T477" s="283"/>
      <c r="U477" s="283"/>
      <c r="V477" s="283"/>
      <c r="W477" s="283"/>
      <c r="X477" s="283"/>
      <c r="Y477" s="283"/>
      <c r="Z477" s="283"/>
      <c r="AA477" s="283"/>
      <c r="AB477" s="283"/>
      <c r="AC477" s="283">
        <v>0</v>
      </c>
      <c r="AD477" s="283"/>
      <c r="AE477" s="283"/>
      <c r="AF477" s="607"/>
      <c r="AG477" s="607"/>
      <c r="AH477" s="607"/>
      <c r="AI477" s="283"/>
      <c r="AJ477" s="283"/>
      <c r="AK477" s="283"/>
      <c r="AL477" s="283">
        <v>0</v>
      </c>
      <c r="AM477" s="283"/>
      <c r="AN477" s="283"/>
      <c r="AO477" s="283">
        <v>132741.4</v>
      </c>
      <c r="AP477" s="283"/>
      <c r="AQ477" s="283"/>
      <c r="AR477" s="217" t="s">
        <v>345</v>
      </c>
    </row>
    <row r="478" spans="1:44" s="146" customFormat="1" ht="351" customHeight="1">
      <c r="A478" s="798"/>
      <c r="B478" s="801"/>
      <c r="C478" s="801"/>
      <c r="D478" s="279" t="s">
        <v>292</v>
      </c>
      <c r="E478" s="200">
        <f t="shared" si="1195"/>
        <v>0</v>
      </c>
      <c r="F478" s="200">
        <f t="shared" si="1195"/>
        <v>0</v>
      </c>
      <c r="G478" s="283"/>
      <c r="H478" s="283"/>
      <c r="I478" s="283"/>
      <c r="J478" s="283"/>
      <c r="K478" s="283"/>
      <c r="L478" s="283"/>
      <c r="M478" s="283"/>
      <c r="N478" s="283"/>
      <c r="O478" s="283"/>
      <c r="P478" s="283"/>
      <c r="Q478" s="525"/>
      <c r="R478" s="525"/>
      <c r="S478" s="525"/>
      <c r="T478" s="283"/>
      <c r="U478" s="283"/>
      <c r="V478" s="283"/>
      <c r="W478" s="283"/>
      <c r="X478" s="283"/>
      <c r="Y478" s="283"/>
      <c r="Z478" s="283"/>
      <c r="AA478" s="283"/>
      <c r="AB478" s="283"/>
      <c r="AC478" s="283"/>
      <c r="AD478" s="283"/>
      <c r="AE478" s="283"/>
      <c r="AF478" s="607"/>
      <c r="AG478" s="607"/>
      <c r="AH478" s="607"/>
      <c r="AI478" s="283"/>
      <c r="AJ478" s="283"/>
      <c r="AK478" s="283"/>
      <c r="AL478" s="283"/>
      <c r="AM478" s="283"/>
      <c r="AN478" s="283"/>
      <c r="AO478" s="283"/>
      <c r="AP478" s="283"/>
      <c r="AQ478" s="283"/>
      <c r="AR478" s="217"/>
    </row>
    <row r="479" spans="1:44" s="146" customFormat="1" ht="114.75" customHeight="1">
      <c r="A479" s="798"/>
      <c r="B479" s="801"/>
      <c r="C479" s="801"/>
      <c r="D479" s="279" t="s">
        <v>285</v>
      </c>
      <c r="E479" s="283">
        <f t="shared" si="1195"/>
        <v>0</v>
      </c>
      <c r="F479" s="283">
        <f>I479+L479+O479+R479+U479+X479+AA479+AD479+AG479+AJ479+AM479+AP479</f>
        <v>0</v>
      </c>
      <c r="G479" s="283"/>
      <c r="H479" s="283"/>
      <c r="I479" s="283"/>
      <c r="J479" s="283"/>
      <c r="K479" s="283"/>
      <c r="L479" s="283"/>
      <c r="M479" s="283"/>
      <c r="N479" s="283"/>
      <c r="O479" s="283"/>
      <c r="P479" s="283"/>
      <c r="Q479" s="525"/>
      <c r="R479" s="525"/>
      <c r="S479" s="525"/>
      <c r="T479" s="283"/>
      <c r="U479" s="283"/>
      <c r="V479" s="283"/>
      <c r="W479" s="283"/>
      <c r="X479" s="283"/>
      <c r="Y479" s="283"/>
      <c r="Z479" s="283"/>
      <c r="AA479" s="283"/>
      <c r="AB479" s="283"/>
      <c r="AC479" s="283"/>
      <c r="AD479" s="283"/>
      <c r="AE479" s="283"/>
      <c r="AF479" s="607"/>
      <c r="AG479" s="607"/>
      <c r="AH479" s="607"/>
      <c r="AI479" s="283"/>
      <c r="AJ479" s="283"/>
      <c r="AK479" s="283"/>
      <c r="AL479" s="283"/>
      <c r="AM479" s="283"/>
      <c r="AN479" s="283"/>
      <c r="AO479" s="283"/>
      <c r="AP479" s="283"/>
      <c r="AQ479" s="283"/>
      <c r="AR479" s="217"/>
    </row>
    <row r="480" spans="1:44" s="146" customFormat="1" ht="114.75" customHeight="1" thickBot="1">
      <c r="A480" s="799"/>
      <c r="B480" s="802"/>
      <c r="C480" s="802"/>
      <c r="D480" s="282" t="s">
        <v>43</v>
      </c>
      <c r="E480" s="283">
        <f t="shared" si="1195"/>
        <v>0</v>
      </c>
      <c r="F480" s="283">
        <f t="shared" si="1195"/>
        <v>0</v>
      </c>
      <c r="G480" s="208"/>
      <c r="H480" s="208"/>
      <c r="I480" s="208"/>
      <c r="J480" s="208"/>
      <c r="K480" s="208"/>
      <c r="L480" s="208"/>
      <c r="M480" s="208"/>
      <c r="N480" s="208"/>
      <c r="O480" s="208"/>
      <c r="P480" s="208"/>
      <c r="Q480" s="208"/>
      <c r="R480" s="208"/>
      <c r="S480" s="208"/>
      <c r="T480" s="208"/>
      <c r="U480" s="208"/>
      <c r="V480" s="208"/>
      <c r="W480" s="208"/>
      <c r="X480" s="208"/>
      <c r="Y480" s="208"/>
      <c r="Z480" s="208"/>
      <c r="AA480" s="208"/>
      <c r="AB480" s="208"/>
      <c r="AC480" s="208"/>
      <c r="AD480" s="208"/>
      <c r="AE480" s="208"/>
      <c r="AF480" s="208"/>
      <c r="AG480" s="208"/>
      <c r="AH480" s="208"/>
      <c r="AI480" s="208"/>
      <c r="AJ480" s="208"/>
      <c r="AK480" s="208"/>
      <c r="AL480" s="208"/>
      <c r="AM480" s="208"/>
      <c r="AN480" s="208"/>
      <c r="AO480" s="208"/>
      <c r="AP480" s="208"/>
      <c r="AQ480" s="208"/>
      <c r="AR480" s="218"/>
    </row>
    <row r="481" spans="1:44" s="146" customFormat="1" ht="114.75" customHeight="1">
      <c r="A481" s="797" t="s">
        <v>14</v>
      </c>
      <c r="B481" s="800" t="s">
        <v>346</v>
      </c>
      <c r="C481" s="800" t="s">
        <v>336</v>
      </c>
      <c r="D481" s="280" t="s">
        <v>41</v>
      </c>
      <c r="E481" s="200">
        <f t="shared" si="1195"/>
        <v>5.4</v>
      </c>
      <c r="F481" s="200">
        <f t="shared" si="1195"/>
        <v>2.4</v>
      </c>
      <c r="G481" s="202">
        <f>F481/E481*1</f>
        <v>0.44444444444444442</v>
      </c>
      <c r="H481" s="200">
        <f t="shared" ref="H481:AG481" si="1229">H482+H483+H484+H486+H487</f>
        <v>0</v>
      </c>
      <c r="I481" s="200">
        <f t="shared" si="1229"/>
        <v>0</v>
      </c>
      <c r="J481" s="200"/>
      <c r="K481" s="200">
        <f t="shared" si="1229"/>
        <v>0</v>
      </c>
      <c r="L481" s="200">
        <f t="shared" si="1229"/>
        <v>0</v>
      </c>
      <c r="M481" s="200"/>
      <c r="N481" s="200">
        <f t="shared" si="1229"/>
        <v>0</v>
      </c>
      <c r="O481" s="200">
        <f t="shared" si="1229"/>
        <v>0</v>
      </c>
      <c r="P481" s="200"/>
      <c r="Q481" s="200">
        <f t="shared" si="1229"/>
        <v>0</v>
      </c>
      <c r="R481" s="200">
        <f t="shared" si="1229"/>
        <v>0</v>
      </c>
      <c r="S481" s="200"/>
      <c r="T481" s="200">
        <f t="shared" si="1229"/>
        <v>0</v>
      </c>
      <c r="U481" s="200">
        <f t="shared" si="1229"/>
        <v>0</v>
      </c>
      <c r="V481" s="200"/>
      <c r="W481" s="200">
        <f t="shared" si="1229"/>
        <v>0</v>
      </c>
      <c r="X481" s="200">
        <f t="shared" si="1229"/>
        <v>0</v>
      </c>
      <c r="Y481" s="200"/>
      <c r="Z481" s="200">
        <f t="shared" si="1229"/>
        <v>0</v>
      </c>
      <c r="AA481" s="200">
        <f t="shared" si="1229"/>
        <v>0</v>
      </c>
      <c r="AB481" s="200"/>
      <c r="AC481" s="200"/>
      <c r="AD481" s="200">
        <f t="shared" si="1229"/>
        <v>0</v>
      </c>
      <c r="AE481" s="200"/>
      <c r="AF481" s="200">
        <f t="shared" si="1229"/>
        <v>0</v>
      </c>
      <c r="AG481" s="200">
        <f t="shared" si="1229"/>
        <v>0</v>
      </c>
      <c r="AH481" s="200"/>
      <c r="AI481" s="200">
        <f>AI482+AI483+AI484+AI486+AI487</f>
        <v>2.4</v>
      </c>
      <c r="AJ481" s="200">
        <f>AJ482+AJ483+AJ484+AJ486+AJ487</f>
        <v>2.4</v>
      </c>
      <c r="AK481" s="202">
        <v>0</v>
      </c>
      <c r="AL481" s="200">
        <f>AL482+AL483+AL484+AL486+AL487</f>
        <v>2</v>
      </c>
      <c r="AM481" s="200">
        <f>AM482+AM483+AM484+AM486+AM487</f>
        <v>0</v>
      </c>
      <c r="AN481" s="200">
        <v>0</v>
      </c>
      <c r="AO481" s="200">
        <f>AO482+AO483+AO484+AO486+AO487</f>
        <v>1</v>
      </c>
      <c r="AP481" s="200">
        <f>AP482+AP483+AP484+AP486+AP487</f>
        <v>0</v>
      </c>
      <c r="AQ481" s="202">
        <v>0</v>
      </c>
      <c r="AR481" s="321" t="s">
        <v>348</v>
      </c>
    </row>
    <row r="482" spans="1:44" s="146" customFormat="1" ht="114.75" customHeight="1">
      <c r="A482" s="798"/>
      <c r="B482" s="801"/>
      <c r="C482" s="801"/>
      <c r="D482" s="281" t="s">
        <v>37</v>
      </c>
      <c r="E482" s="283">
        <f t="shared" si="1195"/>
        <v>0</v>
      </c>
      <c r="F482" s="283">
        <f t="shared" si="1195"/>
        <v>0</v>
      </c>
      <c r="G482" s="283"/>
      <c r="H482" s="283">
        <f t="shared" ref="H482" si="1230">H489</f>
        <v>0</v>
      </c>
      <c r="I482" s="283">
        <f t="shared" ref="I482:AG482" si="1231">I489</f>
        <v>0</v>
      </c>
      <c r="J482" s="283"/>
      <c r="K482" s="283">
        <f t="shared" si="1231"/>
        <v>0</v>
      </c>
      <c r="L482" s="283">
        <f t="shared" si="1231"/>
        <v>0</v>
      </c>
      <c r="M482" s="283"/>
      <c r="N482" s="283">
        <f t="shared" si="1231"/>
        <v>0</v>
      </c>
      <c r="O482" s="283">
        <f t="shared" si="1231"/>
        <v>0</v>
      </c>
      <c r="P482" s="283"/>
      <c r="Q482" s="525">
        <f t="shared" si="1231"/>
        <v>0</v>
      </c>
      <c r="R482" s="525">
        <f t="shared" si="1231"/>
        <v>0</v>
      </c>
      <c r="S482" s="525"/>
      <c r="T482" s="283">
        <f t="shared" si="1231"/>
        <v>0</v>
      </c>
      <c r="U482" s="283">
        <f t="shared" si="1231"/>
        <v>0</v>
      </c>
      <c r="V482" s="283"/>
      <c r="W482" s="283">
        <f t="shared" si="1231"/>
        <v>0</v>
      </c>
      <c r="X482" s="283">
        <f t="shared" si="1231"/>
        <v>0</v>
      </c>
      <c r="Y482" s="283"/>
      <c r="Z482" s="283">
        <f t="shared" si="1231"/>
        <v>0</v>
      </c>
      <c r="AA482" s="283">
        <f t="shared" si="1231"/>
        <v>0</v>
      </c>
      <c r="AB482" s="283"/>
      <c r="AC482" s="283"/>
      <c r="AD482" s="283">
        <f t="shared" si="1231"/>
        <v>0</v>
      </c>
      <c r="AE482" s="283"/>
      <c r="AF482" s="607">
        <f t="shared" si="1231"/>
        <v>0</v>
      </c>
      <c r="AG482" s="607">
        <f t="shared" si="1231"/>
        <v>0</v>
      </c>
      <c r="AH482" s="607"/>
      <c r="AI482" s="283">
        <f>AI489</f>
        <v>0</v>
      </c>
      <c r="AJ482" s="283">
        <f>AJ489</f>
        <v>0</v>
      </c>
      <c r="AK482" s="201"/>
      <c r="AL482" s="283"/>
      <c r="AM482" s="204"/>
      <c r="AN482" s="283"/>
      <c r="AO482" s="283">
        <f>AO489</f>
        <v>0</v>
      </c>
      <c r="AP482" s="283">
        <f>AP489</f>
        <v>0</v>
      </c>
      <c r="AQ482" s="283"/>
      <c r="AR482" s="217"/>
    </row>
    <row r="483" spans="1:44" s="146" customFormat="1" ht="114.75" customHeight="1">
      <c r="A483" s="798"/>
      <c r="B483" s="801"/>
      <c r="C483" s="801"/>
      <c r="D483" s="279" t="s">
        <v>2</v>
      </c>
      <c r="E483" s="283">
        <f t="shared" si="1195"/>
        <v>0</v>
      </c>
      <c r="F483" s="283">
        <f t="shared" si="1195"/>
        <v>0</v>
      </c>
      <c r="G483" s="283"/>
      <c r="H483" s="283">
        <f t="shared" ref="H483" si="1232">H490</f>
        <v>0</v>
      </c>
      <c r="I483" s="283">
        <f t="shared" ref="I483:AG483" si="1233">I490</f>
        <v>0</v>
      </c>
      <c r="J483" s="283"/>
      <c r="K483" s="283">
        <f t="shared" si="1233"/>
        <v>0</v>
      </c>
      <c r="L483" s="283">
        <f t="shared" si="1233"/>
        <v>0</v>
      </c>
      <c r="M483" s="283"/>
      <c r="N483" s="283">
        <f t="shared" si="1233"/>
        <v>0</v>
      </c>
      <c r="O483" s="283">
        <f t="shared" si="1233"/>
        <v>0</v>
      </c>
      <c r="P483" s="283"/>
      <c r="Q483" s="525">
        <f t="shared" si="1233"/>
        <v>0</v>
      </c>
      <c r="R483" s="525">
        <f t="shared" si="1233"/>
        <v>0</v>
      </c>
      <c r="S483" s="525"/>
      <c r="T483" s="283">
        <f t="shared" si="1233"/>
        <v>0</v>
      </c>
      <c r="U483" s="283">
        <f t="shared" si="1233"/>
        <v>0</v>
      </c>
      <c r="V483" s="283"/>
      <c r="W483" s="283">
        <f t="shared" si="1233"/>
        <v>0</v>
      </c>
      <c r="X483" s="283">
        <f t="shared" si="1233"/>
        <v>0</v>
      </c>
      <c r="Y483" s="283"/>
      <c r="Z483" s="283">
        <f t="shared" si="1233"/>
        <v>0</v>
      </c>
      <c r="AA483" s="283">
        <f t="shared" si="1233"/>
        <v>0</v>
      </c>
      <c r="AB483" s="283"/>
      <c r="AC483" s="283"/>
      <c r="AD483" s="283">
        <f t="shared" si="1233"/>
        <v>0</v>
      </c>
      <c r="AE483" s="283"/>
      <c r="AF483" s="607">
        <f t="shared" si="1233"/>
        <v>0</v>
      </c>
      <c r="AG483" s="607">
        <f t="shared" si="1233"/>
        <v>0</v>
      </c>
      <c r="AH483" s="607"/>
      <c r="AI483" s="283">
        <f t="shared" ref="AI483:AJ486" si="1234">AI490</f>
        <v>0</v>
      </c>
      <c r="AJ483" s="283">
        <f>AJ490</f>
        <v>0</v>
      </c>
      <c r="AK483" s="201"/>
      <c r="AL483" s="283"/>
      <c r="AM483" s="204"/>
      <c r="AN483" s="283"/>
      <c r="AO483" s="283">
        <f t="shared" ref="AO483:AP483" si="1235">AO490</f>
        <v>0</v>
      </c>
      <c r="AP483" s="283">
        <f t="shared" si="1235"/>
        <v>0</v>
      </c>
      <c r="AQ483" s="283"/>
      <c r="AR483" s="217"/>
    </row>
    <row r="484" spans="1:44" s="146" customFormat="1" ht="114.75" customHeight="1">
      <c r="A484" s="798"/>
      <c r="B484" s="801"/>
      <c r="C484" s="801"/>
      <c r="D484" s="279" t="s">
        <v>284</v>
      </c>
      <c r="E484" s="275">
        <f>E488</f>
        <v>5.4</v>
      </c>
      <c r="F484" s="275">
        <f t="shared" ref="F484:AQ484" si="1236">F488</f>
        <v>0</v>
      </c>
      <c r="G484" s="275">
        <f t="shared" si="1236"/>
        <v>0</v>
      </c>
      <c r="H484" s="275">
        <f t="shared" si="1236"/>
        <v>0</v>
      </c>
      <c r="I484" s="275">
        <f t="shared" si="1236"/>
        <v>0</v>
      </c>
      <c r="J484" s="275">
        <f t="shared" si="1236"/>
        <v>0</v>
      </c>
      <c r="K484" s="275">
        <f t="shared" si="1236"/>
        <v>0</v>
      </c>
      <c r="L484" s="275">
        <f t="shared" si="1236"/>
        <v>0</v>
      </c>
      <c r="M484" s="275">
        <f t="shared" si="1236"/>
        <v>0</v>
      </c>
      <c r="N484" s="275">
        <f t="shared" si="1236"/>
        <v>0</v>
      </c>
      <c r="O484" s="275">
        <f t="shared" si="1236"/>
        <v>0</v>
      </c>
      <c r="P484" s="275">
        <f t="shared" si="1236"/>
        <v>0</v>
      </c>
      <c r="Q484" s="523">
        <f t="shared" si="1236"/>
        <v>0</v>
      </c>
      <c r="R484" s="523">
        <f t="shared" si="1236"/>
        <v>0</v>
      </c>
      <c r="S484" s="523">
        <f t="shared" si="1236"/>
        <v>0</v>
      </c>
      <c r="T484" s="275">
        <f t="shared" si="1236"/>
        <v>0</v>
      </c>
      <c r="U484" s="275">
        <f t="shared" si="1236"/>
        <v>0</v>
      </c>
      <c r="V484" s="275">
        <f t="shared" si="1236"/>
        <v>0</v>
      </c>
      <c r="W484" s="275">
        <f t="shared" si="1236"/>
        <v>0</v>
      </c>
      <c r="X484" s="275">
        <f t="shared" si="1236"/>
        <v>0</v>
      </c>
      <c r="Y484" s="275">
        <f t="shared" si="1236"/>
        <v>0</v>
      </c>
      <c r="Z484" s="275">
        <f t="shared" si="1236"/>
        <v>0</v>
      </c>
      <c r="AA484" s="275">
        <f t="shared" si="1236"/>
        <v>0</v>
      </c>
      <c r="AB484" s="275">
        <f t="shared" si="1236"/>
        <v>0</v>
      </c>
      <c r="AC484" s="275">
        <f t="shared" si="1236"/>
        <v>0</v>
      </c>
      <c r="AD484" s="275">
        <f t="shared" si="1236"/>
        <v>0</v>
      </c>
      <c r="AE484" s="275">
        <f t="shared" si="1236"/>
        <v>0</v>
      </c>
      <c r="AF484" s="601">
        <f t="shared" si="1236"/>
        <v>0</v>
      </c>
      <c r="AG484" s="601">
        <f t="shared" si="1236"/>
        <v>0</v>
      </c>
      <c r="AH484" s="601">
        <f t="shared" si="1236"/>
        <v>0</v>
      </c>
      <c r="AI484" s="275">
        <v>2.4</v>
      </c>
      <c r="AJ484" s="275">
        <v>2.4</v>
      </c>
      <c r="AK484" s="275">
        <f t="shared" si="1236"/>
        <v>0</v>
      </c>
      <c r="AL484" s="275">
        <v>2</v>
      </c>
      <c r="AM484" s="275">
        <f t="shared" si="1236"/>
        <v>0</v>
      </c>
      <c r="AN484" s="275"/>
      <c r="AO484" s="275">
        <v>1</v>
      </c>
      <c r="AP484" s="275">
        <f t="shared" si="1236"/>
        <v>0</v>
      </c>
      <c r="AQ484" s="275">
        <f t="shared" si="1236"/>
        <v>0</v>
      </c>
      <c r="AR484" s="321" t="s">
        <v>348</v>
      </c>
    </row>
    <row r="485" spans="1:44" s="146" customFormat="1" ht="399" customHeight="1">
      <c r="A485" s="798"/>
      <c r="B485" s="801"/>
      <c r="C485" s="801"/>
      <c r="D485" s="279" t="s">
        <v>292</v>
      </c>
      <c r="E485" s="283">
        <f t="shared" si="1195"/>
        <v>0</v>
      </c>
      <c r="F485" s="283">
        <f t="shared" si="1195"/>
        <v>0</v>
      </c>
      <c r="G485" s="283"/>
      <c r="H485" s="283">
        <f t="shared" ref="H485" si="1237">H492</f>
        <v>0</v>
      </c>
      <c r="I485" s="283">
        <f t="shared" ref="I485:AG485" si="1238">I492</f>
        <v>0</v>
      </c>
      <c r="J485" s="283"/>
      <c r="K485" s="283">
        <f t="shared" si="1238"/>
        <v>0</v>
      </c>
      <c r="L485" s="283">
        <f t="shared" si="1238"/>
        <v>0</v>
      </c>
      <c r="M485" s="283"/>
      <c r="N485" s="283">
        <f t="shared" si="1238"/>
        <v>0</v>
      </c>
      <c r="O485" s="283">
        <f t="shared" si="1238"/>
        <v>0</v>
      </c>
      <c r="P485" s="283"/>
      <c r="Q485" s="525">
        <f t="shared" si="1238"/>
        <v>0</v>
      </c>
      <c r="R485" s="525">
        <f t="shared" si="1238"/>
        <v>0</v>
      </c>
      <c r="S485" s="525"/>
      <c r="T485" s="283">
        <f t="shared" si="1238"/>
        <v>0</v>
      </c>
      <c r="U485" s="283">
        <f t="shared" si="1238"/>
        <v>0</v>
      </c>
      <c r="V485" s="283"/>
      <c r="W485" s="283">
        <f t="shared" si="1238"/>
        <v>0</v>
      </c>
      <c r="X485" s="283">
        <f t="shared" si="1238"/>
        <v>0</v>
      </c>
      <c r="Y485" s="283"/>
      <c r="Z485" s="283">
        <f t="shared" si="1238"/>
        <v>0</v>
      </c>
      <c r="AA485" s="283">
        <f t="shared" si="1238"/>
        <v>0</v>
      </c>
      <c r="AB485" s="283"/>
      <c r="AC485" s="283"/>
      <c r="AD485" s="283">
        <f t="shared" si="1238"/>
        <v>0</v>
      </c>
      <c r="AE485" s="283"/>
      <c r="AF485" s="607">
        <f t="shared" si="1238"/>
        <v>0</v>
      </c>
      <c r="AG485" s="607">
        <f t="shared" si="1238"/>
        <v>0</v>
      </c>
      <c r="AH485" s="607"/>
      <c r="AI485" s="283">
        <f t="shared" si="1234"/>
        <v>0</v>
      </c>
      <c r="AJ485" s="283">
        <f t="shared" si="1234"/>
        <v>0</v>
      </c>
      <c r="AK485" s="283"/>
      <c r="AL485" s="283"/>
      <c r="AM485" s="204"/>
      <c r="AN485" s="283"/>
      <c r="AO485" s="283">
        <f t="shared" ref="AO485:AP486" si="1239">AO492</f>
        <v>0</v>
      </c>
      <c r="AP485" s="283">
        <f t="shared" si="1239"/>
        <v>0</v>
      </c>
      <c r="AQ485" s="283"/>
      <c r="AR485" s="217"/>
    </row>
    <row r="486" spans="1:44" s="146" customFormat="1" ht="114.75" customHeight="1">
      <c r="A486" s="798"/>
      <c r="B486" s="801"/>
      <c r="C486" s="801"/>
      <c r="D486" s="279" t="s">
        <v>285</v>
      </c>
      <c r="E486" s="283">
        <f t="shared" si="1195"/>
        <v>0</v>
      </c>
      <c r="F486" s="283">
        <f t="shared" si="1195"/>
        <v>0</v>
      </c>
      <c r="G486" s="283"/>
      <c r="H486" s="283">
        <f t="shared" ref="H486" si="1240">H493</f>
        <v>0</v>
      </c>
      <c r="I486" s="283">
        <f t="shared" ref="I486:AG487" si="1241">I493</f>
        <v>0</v>
      </c>
      <c r="J486" s="283"/>
      <c r="K486" s="283">
        <f t="shared" si="1241"/>
        <v>0</v>
      </c>
      <c r="L486" s="283">
        <f t="shared" si="1241"/>
        <v>0</v>
      </c>
      <c r="M486" s="283"/>
      <c r="N486" s="283">
        <f t="shared" si="1241"/>
        <v>0</v>
      </c>
      <c r="O486" s="283">
        <f t="shared" si="1241"/>
        <v>0</v>
      </c>
      <c r="P486" s="283"/>
      <c r="Q486" s="525">
        <f t="shared" si="1241"/>
        <v>0</v>
      </c>
      <c r="R486" s="525">
        <f t="shared" si="1241"/>
        <v>0</v>
      </c>
      <c r="S486" s="525"/>
      <c r="T486" s="283">
        <f t="shared" si="1241"/>
        <v>0</v>
      </c>
      <c r="U486" s="283">
        <f t="shared" si="1241"/>
        <v>0</v>
      </c>
      <c r="V486" s="283"/>
      <c r="W486" s="283">
        <f t="shared" si="1241"/>
        <v>0</v>
      </c>
      <c r="X486" s="283">
        <f t="shared" si="1241"/>
        <v>0</v>
      </c>
      <c r="Y486" s="283"/>
      <c r="Z486" s="283">
        <f t="shared" si="1241"/>
        <v>0</v>
      </c>
      <c r="AA486" s="283">
        <f t="shared" si="1241"/>
        <v>0</v>
      </c>
      <c r="AB486" s="283"/>
      <c r="AC486" s="283"/>
      <c r="AD486" s="283">
        <f t="shared" si="1241"/>
        <v>0</v>
      </c>
      <c r="AE486" s="283"/>
      <c r="AF486" s="607">
        <f t="shared" si="1241"/>
        <v>0</v>
      </c>
      <c r="AG486" s="607">
        <f t="shared" si="1241"/>
        <v>0</v>
      </c>
      <c r="AH486" s="607"/>
      <c r="AI486" s="283">
        <f t="shared" si="1234"/>
        <v>0</v>
      </c>
      <c r="AJ486" s="283">
        <f t="shared" si="1234"/>
        <v>0</v>
      </c>
      <c r="AK486" s="283"/>
      <c r="AL486" s="283"/>
      <c r="AM486" s="204"/>
      <c r="AN486" s="283"/>
      <c r="AO486" s="283">
        <f t="shared" si="1239"/>
        <v>0</v>
      </c>
      <c r="AP486" s="283">
        <f t="shared" si="1239"/>
        <v>0</v>
      </c>
      <c r="AQ486" s="283"/>
      <c r="AR486" s="217"/>
    </row>
    <row r="487" spans="1:44" s="146" customFormat="1" ht="114.75" customHeight="1" thickBot="1">
      <c r="A487" s="799"/>
      <c r="B487" s="802"/>
      <c r="C487" s="802"/>
      <c r="D487" s="282" t="s">
        <v>43</v>
      </c>
      <c r="E487" s="283">
        <f t="shared" si="1195"/>
        <v>0</v>
      </c>
      <c r="F487" s="283">
        <f t="shared" si="1195"/>
        <v>0</v>
      </c>
      <c r="G487" s="210"/>
      <c r="H487" s="210">
        <f t="shared" ref="H487" si="1242">H494</f>
        <v>0</v>
      </c>
      <c r="I487" s="210">
        <f t="shared" ref="I487" si="1243">I494</f>
        <v>0</v>
      </c>
      <c r="J487" s="210"/>
      <c r="K487" s="210">
        <f t="shared" si="1241"/>
        <v>0</v>
      </c>
      <c r="L487" s="210">
        <f t="shared" si="1241"/>
        <v>0</v>
      </c>
      <c r="M487" s="210"/>
      <c r="N487" s="210">
        <f t="shared" si="1241"/>
        <v>0</v>
      </c>
      <c r="O487" s="210">
        <f t="shared" si="1241"/>
        <v>0</v>
      </c>
      <c r="P487" s="210"/>
      <c r="Q487" s="210">
        <f t="shared" si="1241"/>
        <v>0</v>
      </c>
      <c r="R487" s="210">
        <f t="shared" si="1241"/>
        <v>0</v>
      </c>
      <c r="S487" s="210"/>
      <c r="T487" s="210">
        <f t="shared" si="1241"/>
        <v>0</v>
      </c>
      <c r="U487" s="210">
        <f t="shared" si="1241"/>
        <v>0</v>
      </c>
      <c r="V487" s="210"/>
      <c r="W487" s="210">
        <f t="shared" si="1241"/>
        <v>0</v>
      </c>
      <c r="X487" s="210">
        <f t="shared" si="1241"/>
        <v>0</v>
      </c>
      <c r="Y487" s="210"/>
      <c r="Z487" s="210">
        <f t="shared" si="1241"/>
        <v>0</v>
      </c>
      <c r="AA487" s="210">
        <f t="shared" si="1241"/>
        <v>0</v>
      </c>
      <c r="AB487" s="210"/>
      <c r="AC487" s="210"/>
      <c r="AD487" s="210">
        <f t="shared" si="1241"/>
        <v>0</v>
      </c>
      <c r="AE487" s="210"/>
      <c r="AF487" s="210">
        <f t="shared" si="1241"/>
        <v>0</v>
      </c>
      <c r="AG487" s="210">
        <f t="shared" si="1241"/>
        <v>0</v>
      </c>
      <c r="AH487" s="210"/>
      <c r="AI487" s="210">
        <f>AI494</f>
        <v>0</v>
      </c>
      <c r="AJ487" s="210">
        <f t="shared" ref="AJ487" si="1244">AJ494</f>
        <v>0</v>
      </c>
      <c r="AK487" s="210"/>
      <c r="AL487" s="210"/>
      <c r="AM487" s="209"/>
      <c r="AN487" s="210"/>
      <c r="AO487" s="210">
        <f>AO494</f>
        <v>0</v>
      </c>
      <c r="AP487" s="210">
        <f>AP494</f>
        <v>0</v>
      </c>
      <c r="AQ487" s="210"/>
      <c r="AR487" s="218"/>
    </row>
    <row r="488" spans="1:44" s="146" customFormat="1" ht="148.5" customHeight="1">
      <c r="A488" s="797" t="s">
        <v>347</v>
      </c>
      <c r="B488" s="800" t="s">
        <v>348</v>
      </c>
      <c r="C488" s="800" t="s">
        <v>336</v>
      </c>
      <c r="D488" s="280" t="s">
        <v>41</v>
      </c>
      <c r="E488" s="200">
        <f t="shared" si="1195"/>
        <v>5.4</v>
      </c>
      <c r="F488" s="200">
        <f t="shared" si="1195"/>
        <v>0</v>
      </c>
      <c r="G488" s="202">
        <v>0</v>
      </c>
      <c r="H488" s="200">
        <f t="shared" ref="H488:I488" si="1245">H489+H490+H491+H493+H494</f>
        <v>0</v>
      </c>
      <c r="I488" s="200">
        <f t="shared" si="1245"/>
        <v>0</v>
      </c>
      <c r="J488" s="219"/>
      <c r="K488" s="200">
        <f t="shared" ref="K488" si="1246">K489+K490+K491+K493+K494</f>
        <v>0</v>
      </c>
      <c r="L488" s="219"/>
      <c r="M488" s="200"/>
      <c r="N488" s="219"/>
      <c r="O488" s="200">
        <f t="shared" ref="O488" si="1247">O489+O490+O491+O493+O494</f>
        <v>0</v>
      </c>
      <c r="P488" s="200"/>
      <c r="Q488" s="200">
        <f t="shared" ref="Q488" si="1248">Q489+Q490+Q491+Q493+Q494</f>
        <v>0</v>
      </c>
      <c r="R488" s="219">
        <f t="shared" ref="R488" si="1249">R491</f>
        <v>0</v>
      </c>
      <c r="S488" s="200"/>
      <c r="T488" s="283">
        <v>0</v>
      </c>
      <c r="U488" s="200">
        <f t="shared" ref="U488" si="1250">U489+U490+U491+U493+U494</f>
        <v>0</v>
      </c>
      <c r="V488" s="200"/>
      <c r="W488" s="200">
        <f t="shared" ref="W488" si="1251">W489+W490+W491+W493+W494</f>
        <v>0</v>
      </c>
      <c r="X488" s="219">
        <f t="shared" ref="X488" si="1252">X491</f>
        <v>0</v>
      </c>
      <c r="Y488" s="200"/>
      <c r="Z488" s="219">
        <f t="shared" ref="Z488" si="1253">Z491</f>
        <v>0</v>
      </c>
      <c r="AA488" s="200">
        <f t="shared" ref="AA488" si="1254">AA489+AA490+AA491+AA493+AA494</f>
        <v>0</v>
      </c>
      <c r="AB488" s="200"/>
      <c r="AC488" s="200">
        <f t="shared" ref="AC488" si="1255">AC489+AC490+AC491+AC493+AC494</f>
        <v>0</v>
      </c>
      <c r="AD488" s="219"/>
      <c r="AE488" s="200"/>
      <c r="AF488" s="219">
        <f t="shared" ref="AF488" si="1256">AF491</f>
        <v>0</v>
      </c>
      <c r="AG488" s="200">
        <f t="shared" ref="AG488" si="1257">AG489+AG490+AG491+AG493+AG494</f>
        <v>0</v>
      </c>
      <c r="AH488" s="200"/>
      <c r="AI488" s="200">
        <f>AI489+AI490+AI491+AI493+AI494</f>
        <v>5.4</v>
      </c>
      <c r="AJ488" s="219"/>
      <c r="AK488" s="201"/>
      <c r="AL488" s="219">
        <f>AL491</f>
        <v>0</v>
      </c>
      <c r="AM488" s="219"/>
      <c r="AN488" s="200"/>
      <c r="AO488" s="200">
        <f>AO489+AO490+AO491+AO493+AO494</f>
        <v>0</v>
      </c>
      <c r="AP488" s="200">
        <f>AP489+AP490+AP491+AP493+AP494</f>
        <v>0</v>
      </c>
      <c r="AQ488" s="202"/>
      <c r="AR488" s="321" t="s">
        <v>348</v>
      </c>
    </row>
    <row r="489" spans="1:44" s="146" customFormat="1" ht="114.75" customHeight="1">
      <c r="A489" s="798"/>
      <c r="B489" s="801"/>
      <c r="C489" s="801"/>
      <c r="D489" s="281" t="s">
        <v>37</v>
      </c>
      <c r="E489" s="283">
        <f t="shared" si="1195"/>
        <v>0</v>
      </c>
      <c r="F489" s="283">
        <f t="shared" si="1195"/>
        <v>0</v>
      </c>
      <c r="G489" s="201"/>
      <c r="H489" s="283"/>
      <c r="I489" s="283"/>
      <c r="J489" s="204"/>
      <c r="K489" s="283"/>
      <c r="L489" s="204"/>
      <c r="M489" s="283"/>
      <c r="N489" s="204"/>
      <c r="O489" s="283"/>
      <c r="P489" s="283"/>
      <c r="Q489" s="525"/>
      <c r="R489" s="204"/>
      <c r="S489" s="525"/>
      <c r="T489" s="204"/>
      <c r="U489" s="283"/>
      <c r="V489" s="283"/>
      <c r="W489" s="283"/>
      <c r="X489" s="204"/>
      <c r="Y489" s="283"/>
      <c r="Z489" s="204"/>
      <c r="AA489" s="283"/>
      <c r="AB489" s="283"/>
      <c r="AC489" s="283"/>
      <c r="AD489" s="204"/>
      <c r="AE489" s="283"/>
      <c r="AF489" s="204"/>
      <c r="AG489" s="607"/>
      <c r="AH489" s="607"/>
      <c r="AI489" s="283"/>
      <c r="AJ489" s="204"/>
      <c r="AK489" s="283"/>
      <c r="AL489" s="283"/>
      <c r="AM489" s="204"/>
      <c r="AN489" s="283"/>
      <c r="AO489" s="283"/>
      <c r="AP489" s="283"/>
      <c r="AQ489" s="283"/>
      <c r="AR489" s="321"/>
    </row>
    <row r="490" spans="1:44" s="146" customFormat="1" ht="114.75" customHeight="1" thickBot="1">
      <c r="A490" s="798"/>
      <c r="B490" s="801"/>
      <c r="C490" s="801"/>
      <c r="D490" s="279" t="s">
        <v>2</v>
      </c>
      <c r="E490" s="283">
        <f t="shared" si="1195"/>
        <v>0</v>
      </c>
      <c r="F490" s="283">
        <f t="shared" si="1195"/>
        <v>0</v>
      </c>
      <c r="G490" s="201"/>
      <c r="H490" s="283"/>
      <c r="I490" s="283"/>
      <c r="J490" s="204"/>
      <c r="K490" s="283"/>
      <c r="L490" s="204"/>
      <c r="M490" s="283"/>
      <c r="N490" s="204"/>
      <c r="O490" s="283"/>
      <c r="P490" s="283"/>
      <c r="Q490" s="525"/>
      <c r="R490" s="204"/>
      <c r="S490" s="525"/>
      <c r="T490" s="204"/>
      <c r="U490" s="283"/>
      <c r="V490" s="283"/>
      <c r="W490" s="283"/>
      <c r="X490" s="204"/>
      <c r="Y490" s="283"/>
      <c r="Z490" s="204"/>
      <c r="AA490" s="283"/>
      <c r="AB490" s="283"/>
      <c r="AC490" s="283"/>
      <c r="AD490" s="204"/>
      <c r="AE490" s="283"/>
      <c r="AF490" s="204"/>
      <c r="AG490" s="607"/>
      <c r="AH490" s="607"/>
      <c r="AI490" s="283"/>
      <c r="AJ490" s="204"/>
      <c r="AK490" s="283"/>
      <c r="AL490" s="283"/>
      <c r="AM490" s="204"/>
      <c r="AN490" s="283"/>
      <c r="AO490" s="283"/>
      <c r="AP490" s="283"/>
      <c r="AQ490" s="283"/>
      <c r="AR490" s="321"/>
    </row>
    <row r="491" spans="1:44" s="146" customFormat="1" ht="150.75" customHeight="1" thickBot="1">
      <c r="A491" s="798"/>
      <c r="B491" s="801"/>
      <c r="C491" s="801"/>
      <c r="D491" s="279" t="s">
        <v>284</v>
      </c>
      <c r="E491" s="275">
        <f t="shared" ref="E491" si="1258">H491+K491+N491+Q491+T491+W491+Z491+AC491+AF491+AI491+AL491+AO491</f>
        <v>5.4</v>
      </c>
      <c r="F491" s="275">
        <f t="shared" ref="F491" si="1259">I491+L491+O491+R491+U491+X491+AA491+AD491+AG491+AJ491+AM491+AP491</f>
        <v>0</v>
      </c>
      <c r="G491" s="202">
        <f>F491/E491*1</f>
        <v>0</v>
      </c>
      <c r="H491" s="283">
        <f>H498</f>
        <v>0</v>
      </c>
      <c r="I491" s="283">
        <f t="shared" ref="I491:AG491" si="1260">I498</f>
        <v>0</v>
      </c>
      <c r="J491" s="283"/>
      <c r="K491" s="283">
        <f t="shared" si="1260"/>
        <v>0</v>
      </c>
      <c r="L491" s="283">
        <f t="shared" si="1260"/>
        <v>0</v>
      </c>
      <c r="M491" s="283"/>
      <c r="N491" s="283">
        <f t="shared" si="1260"/>
        <v>0</v>
      </c>
      <c r="O491" s="283">
        <f t="shared" si="1260"/>
        <v>0</v>
      </c>
      <c r="P491" s="283"/>
      <c r="Q491" s="525">
        <f t="shared" si="1260"/>
        <v>0</v>
      </c>
      <c r="R491" s="525">
        <f t="shared" si="1260"/>
        <v>0</v>
      </c>
      <c r="S491" s="525"/>
      <c r="T491" s="283"/>
      <c r="U491" s="283">
        <f t="shared" si="1260"/>
        <v>0</v>
      </c>
      <c r="V491" s="283"/>
      <c r="W491" s="283"/>
      <c r="X491" s="283">
        <f t="shared" si="1260"/>
        <v>0</v>
      </c>
      <c r="Y491" s="283"/>
      <c r="Z491" s="283"/>
      <c r="AA491" s="283">
        <f t="shared" si="1260"/>
        <v>0</v>
      </c>
      <c r="AB491" s="283"/>
      <c r="AC491" s="283"/>
      <c r="AD491" s="283">
        <f t="shared" si="1260"/>
        <v>0</v>
      </c>
      <c r="AE491" s="283"/>
      <c r="AF491" s="607">
        <v>0</v>
      </c>
      <c r="AG491" s="607">
        <f t="shared" si="1260"/>
        <v>0</v>
      </c>
      <c r="AH491" s="607"/>
      <c r="AI491" s="283">
        <v>5.4</v>
      </c>
      <c r="AJ491" s="283">
        <f>AJ498</f>
        <v>0</v>
      </c>
      <c r="AK491" s="201">
        <v>0</v>
      </c>
      <c r="AL491" s="283">
        <v>0</v>
      </c>
      <c r="AM491" s="283">
        <f>AM498</f>
        <v>0</v>
      </c>
      <c r="AN491" s="201">
        <v>0</v>
      </c>
      <c r="AO491" s="283">
        <v>0</v>
      </c>
      <c r="AP491" s="283">
        <f>AP498</f>
        <v>0</v>
      </c>
      <c r="AQ491" s="202">
        <v>0</v>
      </c>
      <c r="AR491" s="321" t="s">
        <v>348</v>
      </c>
    </row>
    <row r="492" spans="1:44" s="146" customFormat="1" ht="391.5" customHeight="1">
      <c r="A492" s="798"/>
      <c r="B492" s="801"/>
      <c r="C492" s="801"/>
      <c r="D492" s="279" t="s">
        <v>292</v>
      </c>
      <c r="E492" s="200">
        <f t="shared" si="1195"/>
        <v>0</v>
      </c>
      <c r="F492" s="200">
        <f t="shared" si="1195"/>
        <v>0</v>
      </c>
      <c r="G492" s="283"/>
      <c r="H492" s="283"/>
      <c r="I492" s="283"/>
      <c r="J492" s="204"/>
      <c r="K492" s="283"/>
      <c r="L492" s="204"/>
      <c r="M492" s="283"/>
      <c r="N492" s="204"/>
      <c r="O492" s="283"/>
      <c r="P492" s="283"/>
      <c r="Q492" s="525"/>
      <c r="R492" s="204"/>
      <c r="S492" s="525"/>
      <c r="T492" s="204"/>
      <c r="U492" s="283"/>
      <c r="V492" s="283"/>
      <c r="W492" s="283"/>
      <c r="X492" s="204"/>
      <c r="Y492" s="283"/>
      <c r="Z492" s="204"/>
      <c r="AA492" s="283"/>
      <c r="AB492" s="283"/>
      <c r="AC492" s="283"/>
      <c r="AD492" s="204"/>
      <c r="AE492" s="283"/>
      <c r="AF492" s="204"/>
      <c r="AG492" s="607"/>
      <c r="AH492" s="607"/>
      <c r="AI492" s="283"/>
      <c r="AJ492" s="204"/>
      <c r="AK492" s="283"/>
      <c r="AL492" s="283"/>
      <c r="AM492" s="204"/>
      <c r="AN492" s="283"/>
      <c r="AO492" s="283"/>
      <c r="AP492" s="283"/>
      <c r="AQ492" s="283"/>
      <c r="AR492" s="207"/>
    </row>
    <row r="493" spans="1:44" s="146" customFormat="1" ht="273" customHeight="1">
      <c r="A493" s="798"/>
      <c r="B493" s="801"/>
      <c r="C493" s="801"/>
      <c r="D493" s="279" t="s">
        <v>285</v>
      </c>
      <c r="E493" s="283">
        <f t="shared" si="1195"/>
        <v>0</v>
      </c>
      <c r="F493" s="283">
        <f t="shared" si="1195"/>
        <v>0</v>
      </c>
      <c r="G493" s="283"/>
      <c r="H493" s="283"/>
      <c r="I493" s="283"/>
      <c r="J493" s="204"/>
      <c r="K493" s="283"/>
      <c r="L493" s="204"/>
      <c r="M493" s="283"/>
      <c r="N493" s="204"/>
      <c r="O493" s="283"/>
      <c r="P493" s="283"/>
      <c r="Q493" s="525"/>
      <c r="R493" s="204"/>
      <c r="S493" s="525"/>
      <c r="T493" s="204"/>
      <c r="U493" s="283"/>
      <c r="V493" s="283"/>
      <c r="W493" s="283"/>
      <c r="X493" s="204"/>
      <c r="Y493" s="283"/>
      <c r="Z493" s="204"/>
      <c r="AA493" s="283"/>
      <c r="AB493" s="283"/>
      <c r="AC493" s="283"/>
      <c r="AD493" s="204"/>
      <c r="AE493" s="283"/>
      <c r="AF493" s="204"/>
      <c r="AG493" s="607"/>
      <c r="AH493" s="607"/>
      <c r="AI493" s="283"/>
      <c r="AJ493" s="204"/>
      <c r="AK493" s="283"/>
      <c r="AL493" s="283"/>
      <c r="AM493" s="204"/>
      <c r="AN493" s="283"/>
      <c r="AO493" s="283"/>
      <c r="AP493" s="283"/>
      <c r="AQ493" s="283"/>
      <c r="AR493" s="207"/>
    </row>
    <row r="494" spans="1:44" s="146" customFormat="1" ht="114.75" customHeight="1" thickBot="1">
      <c r="A494" s="798"/>
      <c r="B494" s="801"/>
      <c r="C494" s="801"/>
      <c r="D494" s="281" t="s">
        <v>43</v>
      </c>
      <c r="E494" s="283">
        <f t="shared" si="1195"/>
        <v>0</v>
      </c>
      <c r="F494" s="283">
        <f t="shared" si="1195"/>
        <v>0</v>
      </c>
      <c r="G494" s="283"/>
      <c r="H494" s="283"/>
      <c r="I494" s="283"/>
      <c r="J494" s="204"/>
      <c r="K494" s="283"/>
      <c r="L494" s="204"/>
      <c r="M494" s="210"/>
      <c r="N494" s="204"/>
      <c r="O494" s="283"/>
      <c r="P494" s="210"/>
      <c r="Q494" s="525"/>
      <c r="R494" s="204"/>
      <c r="S494" s="210"/>
      <c r="T494" s="204"/>
      <c r="U494" s="283"/>
      <c r="V494" s="210"/>
      <c r="W494" s="283"/>
      <c r="X494" s="204"/>
      <c r="Y494" s="210"/>
      <c r="Z494" s="204"/>
      <c r="AA494" s="283"/>
      <c r="AB494" s="210"/>
      <c r="AC494" s="283"/>
      <c r="AD494" s="204"/>
      <c r="AE494" s="210"/>
      <c r="AF494" s="204"/>
      <c r="AG494" s="607"/>
      <c r="AH494" s="210"/>
      <c r="AI494" s="283"/>
      <c r="AJ494" s="204"/>
      <c r="AK494" s="210"/>
      <c r="AL494" s="283"/>
      <c r="AM494" s="204"/>
      <c r="AN494" s="210"/>
      <c r="AO494" s="283"/>
      <c r="AP494" s="283"/>
      <c r="AQ494" s="210"/>
      <c r="AR494" s="207"/>
    </row>
    <row r="495" spans="1:44" s="146" customFormat="1" ht="312.75" customHeight="1">
      <c r="A495" s="294" t="s">
        <v>349</v>
      </c>
      <c r="B495" s="214" t="s">
        <v>350</v>
      </c>
      <c r="C495" s="801"/>
      <c r="D495" s="214" t="s">
        <v>331</v>
      </c>
      <c r="E495" s="803" t="s">
        <v>351</v>
      </c>
      <c r="F495" s="803"/>
      <c r="G495" s="803"/>
      <c r="H495" s="803"/>
      <c r="I495" s="803"/>
      <c r="J495" s="803"/>
      <c r="K495" s="803"/>
      <c r="L495" s="803"/>
      <c r="M495" s="803"/>
      <c r="N495" s="803"/>
      <c r="O495" s="803"/>
      <c r="P495" s="803"/>
      <c r="Q495" s="803"/>
      <c r="R495" s="803"/>
      <c r="S495" s="803"/>
      <c r="T495" s="803"/>
      <c r="U495" s="803"/>
      <c r="V495" s="803"/>
      <c r="W495" s="803"/>
      <c r="X495" s="803"/>
      <c r="Y495" s="803"/>
      <c r="Z495" s="803"/>
      <c r="AA495" s="803"/>
      <c r="AB495" s="803"/>
      <c r="AC495" s="803"/>
      <c r="AD495" s="803"/>
      <c r="AE495" s="803"/>
      <c r="AF495" s="803"/>
      <c r="AG495" s="803"/>
      <c r="AH495" s="803"/>
      <c r="AI495" s="803"/>
      <c r="AJ495" s="803"/>
      <c r="AK495" s="803"/>
      <c r="AL495" s="803"/>
      <c r="AM495" s="803"/>
      <c r="AN495" s="803"/>
      <c r="AO495" s="803"/>
      <c r="AP495" s="803"/>
      <c r="AQ495" s="803"/>
      <c r="AR495" s="804"/>
    </row>
    <row r="496" spans="1:44" s="146" customFormat="1" ht="183.75" customHeight="1" thickBot="1">
      <c r="A496" s="295" t="s">
        <v>352</v>
      </c>
      <c r="B496" s="222" t="s">
        <v>353</v>
      </c>
      <c r="C496" s="802"/>
      <c r="D496" s="222" t="s">
        <v>331</v>
      </c>
      <c r="E496" s="805" t="s">
        <v>351</v>
      </c>
      <c r="F496" s="805"/>
      <c r="G496" s="805"/>
      <c r="H496" s="805"/>
      <c r="I496" s="805"/>
      <c r="J496" s="805"/>
      <c r="K496" s="805"/>
      <c r="L496" s="805"/>
      <c r="M496" s="805"/>
      <c r="N496" s="805"/>
      <c r="O496" s="805"/>
      <c r="P496" s="805"/>
      <c r="Q496" s="805"/>
      <c r="R496" s="805"/>
      <c r="S496" s="805"/>
      <c r="T496" s="805"/>
      <c r="U496" s="805"/>
      <c r="V496" s="805"/>
      <c r="W496" s="805"/>
      <c r="X496" s="805"/>
      <c r="Y496" s="805"/>
      <c r="Z496" s="805"/>
      <c r="AA496" s="805"/>
      <c r="AB496" s="805"/>
      <c r="AC496" s="805"/>
      <c r="AD496" s="805"/>
      <c r="AE496" s="805"/>
      <c r="AF496" s="805"/>
      <c r="AG496" s="805"/>
      <c r="AH496" s="805"/>
      <c r="AI496" s="805"/>
      <c r="AJ496" s="805"/>
      <c r="AK496" s="805"/>
      <c r="AL496" s="805"/>
      <c r="AM496" s="805"/>
      <c r="AN496" s="805"/>
      <c r="AO496" s="805"/>
      <c r="AP496" s="805"/>
      <c r="AQ496" s="805"/>
      <c r="AR496" s="806"/>
    </row>
    <row r="497" spans="1:44" s="146" customFormat="1" ht="114.75" customHeight="1">
      <c r="A497" s="831" t="s">
        <v>363</v>
      </c>
      <c r="B497" s="800" t="s">
        <v>354</v>
      </c>
      <c r="C497" s="800" t="s">
        <v>336</v>
      </c>
      <c r="D497" s="280" t="s">
        <v>41</v>
      </c>
      <c r="E497" s="200">
        <f>H497+K497+N497+Q497+T497+W497+Z497+AC497+AF497+AI497+AL497+AO497</f>
        <v>0</v>
      </c>
      <c r="F497" s="200">
        <f>I497+L497+O497+R497+U497+X497+AA497+AD497+AG497+AJ497+AM497+AP497</f>
        <v>0</v>
      </c>
      <c r="G497" s="212"/>
      <c r="H497" s="212"/>
      <c r="I497" s="212"/>
      <c r="J497" s="213"/>
      <c r="K497" s="212"/>
      <c r="L497" s="212"/>
      <c r="M497" s="213"/>
      <c r="N497" s="212"/>
      <c r="O497" s="212"/>
      <c r="P497" s="213"/>
      <c r="Q497" s="212"/>
      <c r="R497" s="212"/>
      <c r="S497" s="213"/>
      <c r="T497" s="212"/>
      <c r="U497" s="212"/>
      <c r="V497" s="213"/>
      <c r="W497" s="212"/>
      <c r="X497" s="212"/>
      <c r="Y497" s="213"/>
      <c r="Z497" s="212"/>
      <c r="AA497" s="213"/>
      <c r="AB497" s="213"/>
      <c r="AC497" s="212"/>
      <c r="AD497" s="213"/>
      <c r="AE497" s="213"/>
      <c r="AF497" s="212"/>
      <c r="AG497" s="213"/>
      <c r="AH497" s="213"/>
      <c r="AI497" s="212"/>
      <c r="AJ497" s="213"/>
      <c r="AK497" s="212"/>
      <c r="AL497" s="212"/>
      <c r="AM497" s="213"/>
      <c r="AN497" s="212"/>
      <c r="AO497" s="213"/>
      <c r="AP497" s="213"/>
      <c r="AQ497" s="212"/>
      <c r="AR497" s="296"/>
    </row>
    <row r="498" spans="1:44" s="146" customFormat="1" ht="114.75" customHeight="1">
      <c r="A498" s="832"/>
      <c r="B498" s="801"/>
      <c r="C498" s="801"/>
      <c r="D498" s="281" t="s">
        <v>37</v>
      </c>
      <c r="E498" s="283">
        <f>H498+K498+N498+Q498+T498+W498+Z498+AC498+AF498+AI498+AL498+AO498</f>
        <v>0</v>
      </c>
      <c r="F498" s="283">
        <f>I498+L498+O498+R498+U498+X498+AA498+AD498+AG498+AJ498+AM498+AP498</f>
        <v>0</v>
      </c>
      <c r="G498" s="206"/>
      <c r="H498" s="205"/>
      <c r="I498" s="205"/>
      <c r="J498" s="206"/>
      <c r="K498" s="205"/>
      <c r="L498" s="205"/>
      <c r="M498" s="206"/>
      <c r="N498" s="205"/>
      <c r="O498" s="205"/>
      <c r="P498" s="206"/>
      <c r="Q498" s="205"/>
      <c r="R498" s="205"/>
      <c r="S498" s="206"/>
      <c r="T498" s="205"/>
      <c r="U498" s="205"/>
      <c r="V498" s="206"/>
      <c r="W498" s="205"/>
      <c r="X498" s="205"/>
      <c r="Y498" s="206"/>
      <c r="Z498" s="205"/>
      <c r="AA498" s="206"/>
      <c r="AB498" s="206"/>
      <c r="AC498" s="205"/>
      <c r="AD498" s="206"/>
      <c r="AE498" s="206"/>
      <c r="AF498" s="205"/>
      <c r="AG498" s="206"/>
      <c r="AH498" s="206"/>
      <c r="AI498" s="205"/>
      <c r="AJ498" s="206"/>
      <c r="AK498" s="206"/>
      <c r="AL498" s="205"/>
      <c r="AM498" s="206"/>
      <c r="AN498" s="206"/>
      <c r="AO498" s="206"/>
      <c r="AP498" s="206"/>
      <c r="AQ498" s="206"/>
      <c r="AR498" s="297"/>
    </row>
    <row r="499" spans="1:44" s="146" customFormat="1" ht="114.75" customHeight="1">
      <c r="A499" s="832"/>
      <c r="B499" s="801"/>
      <c r="C499" s="801"/>
      <c r="D499" s="279" t="s">
        <v>2</v>
      </c>
      <c r="E499" s="283">
        <f t="shared" ref="E499:E503" si="1261">H499+K499+N499+Q499+T499+W499+Z499+AC499+AF499+AI499+AL499+AO499</f>
        <v>0</v>
      </c>
      <c r="F499" s="283">
        <f t="shared" ref="F499:F503" si="1262">I499+L499+O499+R499+U499+X499+AA499+AD499+AG499+AJ499+AM499+AP499</f>
        <v>0</v>
      </c>
      <c r="G499" s="206"/>
      <c r="H499" s="205"/>
      <c r="I499" s="205"/>
      <c r="J499" s="206"/>
      <c r="K499" s="205"/>
      <c r="L499" s="205"/>
      <c r="M499" s="206"/>
      <c r="N499" s="205"/>
      <c r="O499" s="205"/>
      <c r="P499" s="206"/>
      <c r="Q499" s="205"/>
      <c r="R499" s="205"/>
      <c r="S499" s="206"/>
      <c r="T499" s="205"/>
      <c r="U499" s="205"/>
      <c r="V499" s="206"/>
      <c r="W499" s="205"/>
      <c r="X499" s="205"/>
      <c r="Y499" s="206"/>
      <c r="Z499" s="205"/>
      <c r="AA499" s="206"/>
      <c r="AB499" s="206"/>
      <c r="AC499" s="205"/>
      <c r="AD499" s="206"/>
      <c r="AE499" s="206"/>
      <c r="AF499" s="205"/>
      <c r="AG499" s="206"/>
      <c r="AH499" s="206"/>
      <c r="AI499" s="205"/>
      <c r="AJ499" s="206"/>
      <c r="AK499" s="206"/>
      <c r="AL499" s="205"/>
      <c r="AM499" s="206"/>
      <c r="AN499" s="206"/>
      <c r="AO499" s="206"/>
      <c r="AP499" s="206"/>
      <c r="AQ499" s="206"/>
      <c r="AR499" s="297"/>
    </row>
    <row r="500" spans="1:44" s="146" customFormat="1" ht="114.75" customHeight="1" thickBot="1">
      <c r="A500" s="832"/>
      <c r="B500" s="801"/>
      <c r="C500" s="801"/>
      <c r="D500" s="279" t="s">
        <v>284</v>
      </c>
      <c r="E500" s="283">
        <f t="shared" si="1261"/>
        <v>0</v>
      </c>
      <c r="F500" s="283">
        <f t="shared" si="1262"/>
        <v>0</v>
      </c>
      <c r="G500" s="206"/>
      <c r="H500" s="205"/>
      <c r="I500" s="205"/>
      <c r="J500" s="206"/>
      <c r="K500" s="205"/>
      <c r="L500" s="205"/>
      <c r="M500" s="206"/>
      <c r="N500" s="205"/>
      <c r="O500" s="205"/>
      <c r="P500" s="206"/>
      <c r="Q500" s="205"/>
      <c r="R500" s="205"/>
      <c r="S500" s="206"/>
      <c r="T500" s="205"/>
      <c r="U500" s="205"/>
      <c r="V500" s="206"/>
      <c r="W500" s="205"/>
      <c r="X500" s="205"/>
      <c r="Y500" s="206"/>
      <c r="Z500" s="205"/>
      <c r="AA500" s="206"/>
      <c r="AB500" s="206"/>
      <c r="AC500" s="205"/>
      <c r="AD500" s="206"/>
      <c r="AE500" s="206"/>
      <c r="AF500" s="205"/>
      <c r="AG500" s="206"/>
      <c r="AH500" s="206"/>
      <c r="AI500" s="205"/>
      <c r="AJ500" s="206"/>
      <c r="AK500" s="206"/>
      <c r="AL500" s="205"/>
      <c r="AM500" s="206"/>
      <c r="AN500" s="206"/>
      <c r="AO500" s="206"/>
      <c r="AP500" s="206"/>
      <c r="AQ500" s="206"/>
      <c r="AR500" s="297"/>
    </row>
    <row r="501" spans="1:44" s="146" customFormat="1" ht="378.75" customHeight="1">
      <c r="A501" s="832"/>
      <c r="B501" s="801"/>
      <c r="C501" s="801"/>
      <c r="D501" s="279" t="s">
        <v>292</v>
      </c>
      <c r="E501" s="200">
        <f t="shared" si="1261"/>
        <v>0</v>
      </c>
      <c r="F501" s="200">
        <f t="shared" si="1262"/>
        <v>0</v>
      </c>
      <c r="G501" s="206"/>
      <c r="H501" s="205"/>
      <c r="I501" s="205"/>
      <c r="J501" s="206"/>
      <c r="K501" s="205"/>
      <c r="L501" s="205"/>
      <c r="M501" s="206"/>
      <c r="N501" s="205"/>
      <c r="O501" s="205"/>
      <c r="P501" s="206"/>
      <c r="Q501" s="205"/>
      <c r="R501" s="205"/>
      <c r="S501" s="206"/>
      <c r="T501" s="205"/>
      <c r="U501" s="205"/>
      <c r="V501" s="206"/>
      <c r="W501" s="205"/>
      <c r="X501" s="205"/>
      <c r="Y501" s="206"/>
      <c r="Z501" s="205"/>
      <c r="AA501" s="206"/>
      <c r="AB501" s="206"/>
      <c r="AC501" s="205"/>
      <c r="AD501" s="206"/>
      <c r="AE501" s="206"/>
      <c r="AF501" s="205"/>
      <c r="AG501" s="206"/>
      <c r="AH501" s="206"/>
      <c r="AI501" s="205"/>
      <c r="AJ501" s="206"/>
      <c r="AK501" s="206"/>
      <c r="AL501" s="205"/>
      <c r="AM501" s="206"/>
      <c r="AN501" s="206"/>
      <c r="AO501" s="206"/>
      <c r="AP501" s="206"/>
      <c r="AQ501" s="206"/>
      <c r="AR501" s="297"/>
    </row>
    <row r="502" spans="1:44" s="146" customFormat="1" ht="114.75" customHeight="1">
      <c r="A502" s="832"/>
      <c r="B502" s="801"/>
      <c r="C502" s="801"/>
      <c r="D502" s="279" t="s">
        <v>285</v>
      </c>
      <c r="E502" s="283">
        <f t="shared" si="1261"/>
        <v>0</v>
      </c>
      <c r="F502" s="283">
        <f t="shared" si="1262"/>
        <v>0</v>
      </c>
      <c r="G502" s="206"/>
      <c r="H502" s="205"/>
      <c r="I502" s="205"/>
      <c r="J502" s="206"/>
      <c r="K502" s="205"/>
      <c r="L502" s="205"/>
      <c r="M502" s="206"/>
      <c r="N502" s="205"/>
      <c r="O502" s="205"/>
      <c r="P502" s="206"/>
      <c r="Q502" s="205"/>
      <c r="R502" s="205"/>
      <c r="S502" s="206"/>
      <c r="T502" s="205"/>
      <c r="U502" s="205"/>
      <c r="V502" s="206"/>
      <c r="W502" s="205"/>
      <c r="X502" s="205"/>
      <c r="Y502" s="206"/>
      <c r="Z502" s="205"/>
      <c r="AA502" s="206"/>
      <c r="AB502" s="206"/>
      <c r="AC502" s="205"/>
      <c r="AD502" s="206"/>
      <c r="AE502" s="206"/>
      <c r="AF502" s="205"/>
      <c r="AG502" s="206"/>
      <c r="AH502" s="206"/>
      <c r="AI502" s="205"/>
      <c r="AJ502" s="206"/>
      <c r="AK502" s="206"/>
      <c r="AL502" s="205"/>
      <c r="AM502" s="206"/>
      <c r="AN502" s="206"/>
      <c r="AO502" s="206"/>
      <c r="AP502" s="206"/>
      <c r="AQ502" s="206"/>
      <c r="AR502" s="297"/>
    </row>
    <row r="503" spans="1:44" s="146" customFormat="1" ht="114.75" customHeight="1">
      <c r="A503" s="832"/>
      <c r="B503" s="801"/>
      <c r="C503" s="801"/>
      <c r="D503" s="281" t="s">
        <v>43</v>
      </c>
      <c r="E503" s="283">
        <f t="shared" si="1261"/>
        <v>0</v>
      </c>
      <c r="F503" s="283">
        <f t="shared" si="1262"/>
        <v>0</v>
      </c>
      <c r="G503" s="206"/>
      <c r="H503" s="205"/>
      <c r="I503" s="205"/>
      <c r="J503" s="206"/>
      <c r="K503" s="205"/>
      <c r="L503" s="205"/>
      <c r="M503" s="206"/>
      <c r="N503" s="205"/>
      <c r="O503" s="205"/>
      <c r="P503" s="206"/>
      <c r="Q503" s="205"/>
      <c r="R503" s="205"/>
      <c r="S503" s="206"/>
      <c r="T503" s="205"/>
      <c r="U503" s="205"/>
      <c r="V503" s="206"/>
      <c r="W503" s="205"/>
      <c r="X503" s="205"/>
      <c r="Y503" s="206"/>
      <c r="Z503" s="205"/>
      <c r="AA503" s="206"/>
      <c r="AB503" s="206"/>
      <c r="AC503" s="205"/>
      <c r="AD503" s="206"/>
      <c r="AE503" s="206"/>
      <c r="AF503" s="205"/>
      <c r="AG503" s="206"/>
      <c r="AH503" s="206"/>
      <c r="AI503" s="205"/>
      <c r="AJ503" s="206"/>
      <c r="AK503" s="206"/>
      <c r="AL503" s="205"/>
      <c r="AM503" s="206"/>
      <c r="AN503" s="206"/>
      <c r="AO503" s="206"/>
      <c r="AP503" s="206"/>
      <c r="AQ503" s="206"/>
      <c r="AR503" s="297"/>
    </row>
    <row r="504" spans="1:44" s="146" customFormat="1" ht="204.75" customHeight="1" thickBot="1">
      <c r="A504" s="295" t="s">
        <v>355</v>
      </c>
      <c r="B504" s="222" t="s">
        <v>356</v>
      </c>
      <c r="C504" s="802"/>
      <c r="D504" s="222" t="s">
        <v>331</v>
      </c>
      <c r="E504" s="807"/>
      <c r="F504" s="808"/>
      <c r="G504" s="808"/>
      <c r="H504" s="808"/>
      <c r="I504" s="808"/>
      <c r="J504" s="808"/>
      <c r="K504" s="808"/>
      <c r="L504" s="808"/>
      <c r="M504" s="808"/>
      <c r="N504" s="808"/>
      <c r="O504" s="808"/>
      <c r="P504" s="808"/>
      <c r="Q504" s="808"/>
      <c r="R504" s="808"/>
      <c r="S504" s="808"/>
      <c r="T504" s="808"/>
      <c r="U504" s="808"/>
      <c r="V504" s="808"/>
      <c r="W504" s="808"/>
      <c r="X504" s="808"/>
      <c r="Y504" s="808"/>
      <c r="Z504" s="808"/>
      <c r="AA504" s="808"/>
      <c r="AB504" s="808"/>
      <c r="AC504" s="808"/>
      <c r="AD504" s="808"/>
      <c r="AE504" s="808"/>
      <c r="AF504" s="808"/>
      <c r="AG504" s="808"/>
      <c r="AH504" s="808"/>
      <c r="AI504" s="808"/>
      <c r="AJ504" s="808"/>
      <c r="AK504" s="808"/>
      <c r="AL504" s="808"/>
      <c r="AM504" s="808"/>
      <c r="AN504" s="808"/>
      <c r="AO504" s="808"/>
      <c r="AP504" s="808"/>
      <c r="AQ504" s="808"/>
      <c r="AR504" s="809"/>
    </row>
    <row r="505" spans="1:44" s="146" customFormat="1" ht="83.25" customHeight="1">
      <c r="A505" s="797" t="s">
        <v>357</v>
      </c>
      <c r="B505" s="800" t="s">
        <v>358</v>
      </c>
      <c r="C505" s="800" t="s">
        <v>336</v>
      </c>
      <c r="D505" s="298" t="s">
        <v>325</v>
      </c>
      <c r="E505" s="820" t="s">
        <v>351</v>
      </c>
      <c r="F505" s="821"/>
      <c r="G505" s="821"/>
      <c r="H505" s="821"/>
      <c r="I505" s="821"/>
      <c r="J505" s="821"/>
      <c r="K505" s="821"/>
      <c r="L505" s="821"/>
      <c r="M505" s="821"/>
      <c r="N505" s="821"/>
      <c r="O505" s="821"/>
      <c r="P505" s="821"/>
      <c r="Q505" s="821"/>
      <c r="R505" s="821"/>
      <c r="S505" s="821"/>
      <c r="T505" s="821"/>
      <c r="U505" s="821"/>
      <c r="V505" s="821"/>
      <c r="W505" s="821"/>
      <c r="X505" s="821"/>
      <c r="Y505" s="821"/>
      <c r="Z505" s="821"/>
      <c r="AA505" s="821"/>
      <c r="AB505" s="821"/>
      <c r="AC505" s="821"/>
      <c r="AD505" s="821"/>
      <c r="AE505" s="821"/>
      <c r="AF505" s="821"/>
      <c r="AG505" s="821"/>
      <c r="AH505" s="821"/>
      <c r="AI505" s="821"/>
      <c r="AJ505" s="821"/>
      <c r="AK505" s="821"/>
      <c r="AL505" s="821"/>
      <c r="AM505" s="821"/>
      <c r="AN505" s="821"/>
      <c r="AO505" s="821"/>
      <c r="AP505" s="821"/>
      <c r="AQ505" s="821"/>
      <c r="AR505" s="822"/>
    </row>
    <row r="506" spans="1:44" s="146" customFormat="1" ht="155.25" customHeight="1">
      <c r="A506" s="798"/>
      <c r="B506" s="801"/>
      <c r="C506" s="801"/>
      <c r="D506" s="299" t="s">
        <v>37</v>
      </c>
      <c r="E506" s="823"/>
      <c r="F506" s="824"/>
      <c r="G506" s="824"/>
      <c r="H506" s="824"/>
      <c r="I506" s="824"/>
      <c r="J506" s="824"/>
      <c r="K506" s="824"/>
      <c r="L506" s="824"/>
      <c r="M506" s="824"/>
      <c r="N506" s="824"/>
      <c r="O506" s="824"/>
      <c r="P506" s="824"/>
      <c r="Q506" s="824"/>
      <c r="R506" s="824"/>
      <c r="S506" s="824"/>
      <c r="T506" s="824"/>
      <c r="U506" s="824"/>
      <c r="V506" s="824"/>
      <c r="W506" s="824"/>
      <c r="X506" s="824"/>
      <c r="Y506" s="824"/>
      <c r="Z506" s="824"/>
      <c r="AA506" s="824"/>
      <c r="AB506" s="824"/>
      <c r="AC506" s="824"/>
      <c r="AD506" s="824"/>
      <c r="AE506" s="824"/>
      <c r="AF506" s="824"/>
      <c r="AG506" s="824"/>
      <c r="AH506" s="824"/>
      <c r="AI506" s="824"/>
      <c r="AJ506" s="824"/>
      <c r="AK506" s="824"/>
      <c r="AL506" s="824"/>
      <c r="AM506" s="824"/>
      <c r="AN506" s="824"/>
      <c r="AO506" s="824"/>
      <c r="AP506" s="824"/>
      <c r="AQ506" s="824"/>
      <c r="AR506" s="825"/>
    </row>
    <row r="507" spans="1:44" s="146" customFormat="1" ht="114.75" customHeight="1">
      <c r="A507" s="798"/>
      <c r="B507" s="801"/>
      <c r="C507" s="801"/>
      <c r="D507" s="299" t="s">
        <v>2</v>
      </c>
      <c r="E507" s="823"/>
      <c r="F507" s="824"/>
      <c r="G507" s="824"/>
      <c r="H507" s="824"/>
      <c r="I507" s="824"/>
      <c r="J507" s="824"/>
      <c r="K507" s="824"/>
      <c r="L507" s="824"/>
      <c r="M507" s="824"/>
      <c r="N507" s="824"/>
      <c r="O507" s="824"/>
      <c r="P507" s="824"/>
      <c r="Q507" s="824"/>
      <c r="R507" s="824"/>
      <c r="S507" s="824"/>
      <c r="T507" s="824"/>
      <c r="U507" s="824"/>
      <c r="V507" s="824"/>
      <c r="W507" s="824"/>
      <c r="X507" s="824"/>
      <c r="Y507" s="824"/>
      <c r="Z507" s="824"/>
      <c r="AA507" s="824"/>
      <c r="AB507" s="824"/>
      <c r="AC507" s="824"/>
      <c r="AD507" s="824"/>
      <c r="AE507" s="824"/>
      <c r="AF507" s="824"/>
      <c r="AG507" s="824"/>
      <c r="AH507" s="824"/>
      <c r="AI507" s="824"/>
      <c r="AJ507" s="824"/>
      <c r="AK507" s="824"/>
      <c r="AL507" s="824"/>
      <c r="AM507" s="824"/>
      <c r="AN507" s="824"/>
      <c r="AO507" s="824"/>
      <c r="AP507" s="824"/>
      <c r="AQ507" s="824"/>
      <c r="AR507" s="825"/>
    </row>
    <row r="508" spans="1:44" s="146" customFormat="1" ht="114.75" customHeight="1">
      <c r="A508" s="798"/>
      <c r="B508" s="801"/>
      <c r="C508" s="801"/>
      <c r="D508" s="299" t="s">
        <v>284</v>
      </c>
      <c r="E508" s="823"/>
      <c r="F508" s="824"/>
      <c r="G508" s="824"/>
      <c r="H508" s="824"/>
      <c r="I508" s="824"/>
      <c r="J508" s="824"/>
      <c r="K508" s="824"/>
      <c r="L508" s="824"/>
      <c r="M508" s="824"/>
      <c r="N508" s="824"/>
      <c r="O508" s="824"/>
      <c r="P508" s="824"/>
      <c r="Q508" s="824"/>
      <c r="R508" s="824"/>
      <c r="S508" s="824"/>
      <c r="T508" s="824"/>
      <c r="U508" s="824"/>
      <c r="V508" s="824"/>
      <c r="W508" s="824"/>
      <c r="X508" s="824"/>
      <c r="Y508" s="824"/>
      <c r="Z508" s="824"/>
      <c r="AA508" s="824"/>
      <c r="AB508" s="824"/>
      <c r="AC508" s="824"/>
      <c r="AD508" s="824"/>
      <c r="AE508" s="824"/>
      <c r="AF508" s="824"/>
      <c r="AG508" s="824"/>
      <c r="AH508" s="824"/>
      <c r="AI508" s="824"/>
      <c r="AJ508" s="824"/>
      <c r="AK508" s="824"/>
      <c r="AL508" s="824"/>
      <c r="AM508" s="824"/>
      <c r="AN508" s="824"/>
      <c r="AO508" s="824"/>
      <c r="AP508" s="824"/>
      <c r="AQ508" s="824"/>
      <c r="AR508" s="825"/>
    </row>
    <row r="509" spans="1:44" s="146" customFormat="1" ht="383.25" customHeight="1">
      <c r="A509" s="798"/>
      <c r="B509" s="801"/>
      <c r="C509" s="801"/>
      <c r="D509" s="299" t="s">
        <v>292</v>
      </c>
      <c r="E509" s="823"/>
      <c r="F509" s="824"/>
      <c r="G509" s="824"/>
      <c r="H509" s="824"/>
      <c r="I509" s="824"/>
      <c r="J509" s="824"/>
      <c r="K509" s="824"/>
      <c r="L509" s="824"/>
      <c r="M509" s="824"/>
      <c r="N509" s="824"/>
      <c r="O509" s="824"/>
      <c r="P509" s="824"/>
      <c r="Q509" s="824"/>
      <c r="R509" s="824"/>
      <c r="S509" s="824"/>
      <c r="T509" s="824"/>
      <c r="U509" s="824"/>
      <c r="V509" s="824"/>
      <c r="W509" s="824"/>
      <c r="X509" s="824"/>
      <c r="Y509" s="824"/>
      <c r="Z509" s="824"/>
      <c r="AA509" s="824"/>
      <c r="AB509" s="824"/>
      <c r="AC509" s="824"/>
      <c r="AD509" s="824"/>
      <c r="AE509" s="824"/>
      <c r="AF509" s="824"/>
      <c r="AG509" s="824"/>
      <c r="AH509" s="824"/>
      <c r="AI509" s="824"/>
      <c r="AJ509" s="824"/>
      <c r="AK509" s="824"/>
      <c r="AL509" s="824"/>
      <c r="AM509" s="824"/>
      <c r="AN509" s="824"/>
      <c r="AO509" s="824"/>
      <c r="AP509" s="824"/>
      <c r="AQ509" s="824"/>
      <c r="AR509" s="825"/>
    </row>
    <row r="510" spans="1:44" s="146" customFormat="1" ht="114.75" customHeight="1">
      <c r="A510" s="798"/>
      <c r="B510" s="801"/>
      <c r="C510" s="801"/>
      <c r="D510" s="299" t="s">
        <v>327</v>
      </c>
      <c r="E510" s="823"/>
      <c r="F510" s="824"/>
      <c r="G510" s="824"/>
      <c r="H510" s="824"/>
      <c r="I510" s="824"/>
      <c r="J510" s="824"/>
      <c r="K510" s="824"/>
      <c r="L510" s="824"/>
      <c r="M510" s="824"/>
      <c r="N510" s="824"/>
      <c r="O510" s="824"/>
      <c r="P510" s="824"/>
      <c r="Q510" s="824"/>
      <c r="R510" s="824"/>
      <c r="S510" s="824"/>
      <c r="T510" s="824"/>
      <c r="U510" s="824"/>
      <c r="V510" s="824"/>
      <c r="W510" s="824"/>
      <c r="X510" s="824"/>
      <c r="Y510" s="824"/>
      <c r="Z510" s="824"/>
      <c r="AA510" s="824"/>
      <c r="AB510" s="824"/>
      <c r="AC510" s="824"/>
      <c r="AD510" s="824"/>
      <c r="AE510" s="824"/>
      <c r="AF510" s="824"/>
      <c r="AG510" s="824"/>
      <c r="AH510" s="824"/>
      <c r="AI510" s="824"/>
      <c r="AJ510" s="824"/>
      <c r="AK510" s="824"/>
      <c r="AL510" s="824"/>
      <c r="AM510" s="824"/>
      <c r="AN510" s="824"/>
      <c r="AO510" s="824"/>
      <c r="AP510" s="824"/>
      <c r="AQ510" s="824"/>
      <c r="AR510" s="825"/>
    </row>
    <row r="511" spans="1:44" s="146" customFormat="1" ht="146.25" customHeight="1">
      <c r="A511" s="798"/>
      <c r="B511" s="801"/>
      <c r="C511" s="801"/>
      <c r="D511" s="299" t="s">
        <v>328</v>
      </c>
      <c r="E511" s="826"/>
      <c r="F511" s="827"/>
      <c r="G511" s="827"/>
      <c r="H511" s="827"/>
      <c r="I511" s="827"/>
      <c r="J511" s="827"/>
      <c r="K511" s="827"/>
      <c r="L511" s="827"/>
      <c r="M511" s="827"/>
      <c r="N511" s="827"/>
      <c r="O511" s="827"/>
      <c r="P511" s="827"/>
      <c r="Q511" s="827"/>
      <c r="R511" s="827"/>
      <c r="S511" s="827"/>
      <c r="T511" s="827"/>
      <c r="U511" s="827"/>
      <c r="V511" s="827"/>
      <c r="W511" s="827"/>
      <c r="X511" s="827"/>
      <c r="Y511" s="827"/>
      <c r="Z511" s="827"/>
      <c r="AA511" s="827"/>
      <c r="AB511" s="827"/>
      <c r="AC511" s="827"/>
      <c r="AD511" s="827"/>
      <c r="AE511" s="827"/>
      <c r="AF511" s="827"/>
      <c r="AG511" s="827"/>
      <c r="AH511" s="827"/>
      <c r="AI511" s="827"/>
      <c r="AJ511" s="827"/>
      <c r="AK511" s="827"/>
      <c r="AL511" s="827"/>
      <c r="AM511" s="827"/>
      <c r="AN511" s="827"/>
      <c r="AO511" s="827"/>
      <c r="AP511" s="827"/>
      <c r="AQ511" s="827"/>
      <c r="AR511" s="828"/>
    </row>
    <row r="512" spans="1:44" s="287" customFormat="1" ht="114.75" customHeight="1">
      <c r="A512" s="829" t="s">
        <v>359</v>
      </c>
      <c r="B512" s="819" t="s">
        <v>360</v>
      </c>
      <c r="C512" s="801"/>
      <c r="D512" s="812" t="s">
        <v>331</v>
      </c>
      <c r="E512" s="812"/>
      <c r="F512" s="812"/>
      <c r="G512" s="812"/>
      <c r="H512" s="812"/>
      <c r="I512" s="812"/>
      <c r="J512" s="812"/>
      <c r="K512" s="812"/>
      <c r="L512" s="812"/>
      <c r="M512" s="812"/>
      <c r="N512" s="812"/>
      <c r="O512" s="812"/>
      <c r="P512" s="812"/>
      <c r="Q512" s="812"/>
      <c r="R512" s="812"/>
      <c r="S512" s="812"/>
      <c r="T512" s="812"/>
      <c r="U512" s="812"/>
      <c r="V512" s="812"/>
      <c r="W512" s="812"/>
      <c r="X512" s="812"/>
      <c r="Y512" s="812"/>
      <c r="Z512" s="812"/>
      <c r="AA512" s="812"/>
      <c r="AB512" s="812"/>
      <c r="AC512" s="812"/>
      <c r="AD512" s="812"/>
      <c r="AE512" s="812"/>
      <c r="AF512" s="812"/>
      <c r="AG512" s="812"/>
      <c r="AH512" s="812"/>
      <c r="AI512" s="812"/>
      <c r="AJ512" s="812"/>
      <c r="AK512" s="812"/>
      <c r="AL512" s="812"/>
      <c r="AM512" s="812"/>
      <c r="AN512" s="812"/>
      <c r="AO512" s="812"/>
      <c r="AP512" s="812"/>
      <c r="AQ512" s="812"/>
      <c r="AR512" s="810"/>
    </row>
    <row r="513" spans="1:49" s="287" customFormat="1" ht="408.75" customHeight="1">
      <c r="A513" s="830"/>
      <c r="B513" s="816"/>
      <c r="C513" s="819"/>
      <c r="D513" s="813"/>
      <c r="E513" s="813"/>
      <c r="F513" s="813"/>
      <c r="G513" s="813"/>
      <c r="H513" s="813"/>
      <c r="I513" s="813"/>
      <c r="J513" s="813"/>
      <c r="K513" s="813"/>
      <c r="L513" s="813"/>
      <c r="M513" s="813"/>
      <c r="N513" s="813"/>
      <c r="O513" s="813"/>
      <c r="P513" s="813"/>
      <c r="Q513" s="813"/>
      <c r="R513" s="813"/>
      <c r="S513" s="813"/>
      <c r="T513" s="813"/>
      <c r="U513" s="813"/>
      <c r="V513" s="813"/>
      <c r="W513" s="813"/>
      <c r="X513" s="813"/>
      <c r="Y513" s="813"/>
      <c r="Z513" s="813"/>
      <c r="AA513" s="813"/>
      <c r="AB513" s="813"/>
      <c r="AC513" s="813"/>
      <c r="AD513" s="813"/>
      <c r="AE513" s="813"/>
      <c r="AF513" s="813"/>
      <c r="AG513" s="813"/>
      <c r="AH513" s="813"/>
      <c r="AI513" s="813"/>
      <c r="AJ513" s="813"/>
      <c r="AK513" s="813"/>
      <c r="AL513" s="813"/>
      <c r="AM513" s="813"/>
      <c r="AN513" s="813"/>
      <c r="AO513" s="813"/>
      <c r="AP513" s="813"/>
      <c r="AQ513" s="813"/>
      <c r="AR513" s="811"/>
    </row>
    <row r="514" spans="1:49" s="287" customFormat="1" ht="408.75" customHeight="1" thickBot="1">
      <c r="A514" s="295" t="s">
        <v>361</v>
      </c>
      <c r="B514" s="222" t="s">
        <v>362</v>
      </c>
      <c r="C514" s="802"/>
      <c r="D514" s="288" t="s">
        <v>331</v>
      </c>
      <c r="E514" s="289"/>
      <c r="F514" s="289"/>
      <c r="G514" s="289"/>
      <c r="H514" s="289"/>
      <c r="I514" s="289"/>
      <c r="J514" s="289"/>
      <c r="K514" s="289"/>
      <c r="L514" s="289"/>
      <c r="M514" s="289"/>
      <c r="N514" s="289"/>
      <c r="O514" s="289"/>
      <c r="P514" s="289"/>
      <c r="Q514" s="289"/>
      <c r="R514" s="289"/>
      <c r="S514" s="289"/>
      <c r="T514" s="289"/>
      <c r="U514" s="289"/>
      <c r="V514" s="289"/>
      <c r="W514" s="289"/>
      <c r="X514" s="289"/>
      <c r="Y514" s="289"/>
      <c r="Z514" s="289"/>
      <c r="AA514" s="289"/>
      <c r="AB514" s="289"/>
      <c r="AC514" s="289"/>
      <c r="AD514" s="289"/>
      <c r="AE514" s="289"/>
      <c r="AF514" s="289"/>
      <c r="AG514" s="289"/>
      <c r="AH514" s="289"/>
      <c r="AI514" s="289"/>
      <c r="AJ514" s="289"/>
      <c r="AK514" s="289"/>
      <c r="AL514" s="289"/>
      <c r="AM514" s="289"/>
      <c r="AN514" s="289"/>
      <c r="AO514" s="289"/>
      <c r="AP514" s="289"/>
      <c r="AQ514" s="289"/>
      <c r="AR514" s="290"/>
    </row>
    <row r="515" spans="1:49" s="146" customFormat="1" ht="114.75" customHeight="1">
      <c r="A515" s="767"/>
      <c r="B515" s="754" t="s">
        <v>264</v>
      </c>
      <c r="C515" s="754"/>
      <c r="D515" s="220" t="s">
        <v>41</v>
      </c>
      <c r="E515" s="200">
        <f>H515+K515+N515+Q515+T515+W515+Z515+AC515+AF515+AI515+AL515+AO515</f>
        <v>205137.8</v>
      </c>
      <c r="F515" s="200">
        <f>I515+L515+O515+R515+U515+X515+AA515+AD515+AG515+AJ515+AM515+AP515</f>
        <v>2.4</v>
      </c>
      <c r="G515" s="200">
        <f>F515/E515</f>
        <v>1.169945275809724E-5</v>
      </c>
      <c r="H515" s="276">
        <f>H516+H517+H518+H520+H521</f>
        <v>0</v>
      </c>
      <c r="I515" s="276">
        <f t="shared" ref="I515:AP515" si="1263">I516+I517+I518+I520+I521</f>
        <v>0</v>
      </c>
      <c r="J515" s="200"/>
      <c r="K515" s="276">
        <f t="shared" si="1263"/>
        <v>0</v>
      </c>
      <c r="L515" s="276">
        <f t="shared" si="1263"/>
        <v>0</v>
      </c>
      <c r="M515" s="200"/>
      <c r="N515" s="276">
        <f t="shared" si="1263"/>
        <v>0</v>
      </c>
      <c r="O515" s="276">
        <f t="shared" si="1263"/>
        <v>0</v>
      </c>
      <c r="P515" s="200"/>
      <c r="Q515" s="524"/>
      <c r="R515" s="524">
        <f t="shared" si="1263"/>
        <v>0</v>
      </c>
      <c r="S515" s="200"/>
      <c r="T515" s="276">
        <f t="shared" si="1263"/>
        <v>0</v>
      </c>
      <c r="U515" s="276">
        <f t="shared" si="1263"/>
        <v>0</v>
      </c>
      <c r="V515" s="200"/>
      <c r="W515" s="276">
        <f t="shared" si="1263"/>
        <v>0</v>
      </c>
      <c r="X515" s="276">
        <f t="shared" si="1263"/>
        <v>0</v>
      </c>
      <c r="Y515" s="200"/>
      <c r="Z515" s="276">
        <f t="shared" si="1263"/>
        <v>0</v>
      </c>
      <c r="AA515" s="276">
        <f t="shared" si="1263"/>
        <v>0</v>
      </c>
      <c r="AB515" s="200"/>
      <c r="AC515" s="276">
        <f t="shared" si="1263"/>
        <v>0</v>
      </c>
      <c r="AD515" s="276">
        <f t="shared" si="1263"/>
        <v>0</v>
      </c>
      <c r="AE515" s="278"/>
      <c r="AF515" s="607">
        <f t="shared" ref="I515:AP521" si="1264">AF481+AF446</f>
        <v>0</v>
      </c>
      <c r="AG515" s="602">
        <f t="shared" si="1263"/>
        <v>0</v>
      </c>
      <c r="AH515" s="604"/>
      <c r="AI515" s="276">
        <f t="shared" si="1263"/>
        <v>2.4</v>
      </c>
      <c r="AJ515" s="276">
        <f t="shared" si="1263"/>
        <v>2.4</v>
      </c>
      <c r="AK515" s="277">
        <f>AJ515/AI515</f>
        <v>1</v>
      </c>
      <c r="AL515" s="276">
        <f t="shared" si="1263"/>
        <v>32393</v>
      </c>
      <c r="AM515" s="276">
        <f t="shared" si="1263"/>
        <v>0</v>
      </c>
      <c r="AN515" s="277">
        <v>0</v>
      </c>
      <c r="AO515" s="276">
        <f t="shared" si="1263"/>
        <v>172742.39999999999</v>
      </c>
      <c r="AP515" s="276">
        <f t="shared" si="1263"/>
        <v>0</v>
      </c>
      <c r="AQ515" s="278">
        <f>AP515/AO515</f>
        <v>0</v>
      </c>
      <c r="AR515" s="814"/>
    </row>
    <row r="516" spans="1:49" s="146" customFormat="1" ht="114.75" customHeight="1">
      <c r="A516" s="697"/>
      <c r="B516" s="696"/>
      <c r="C516" s="696"/>
      <c r="D516" s="281" t="s">
        <v>37</v>
      </c>
      <c r="E516" s="283">
        <f>H516+K516+N516+Q516+T516+W516+Z516+AC516+AF516+AI516+AL516+AO516</f>
        <v>0</v>
      </c>
      <c r="F516" s="283">
        <f>I516+L516+O516+R516+U516+X516+AA516+AD516+AG516+AJ516+AM516+AP516</f>
        <v>0</v>
      </c>
      <c r="G516" s="283"/>
      <c r="H516" s="283">
        <f>H482+H447</f>
        <v>0</v>
      </c>
      <c r="I516" s="283">
        <f t="shared" si="1264"/>
        <v>0</v>
      </c>
      <c r="J516" s="283"/>
      <c r="K516" s="283">
        <f t="shared" si="1264"/>
        <v>0</v>
      </c>
      <c r="L516" s="283">
        <f t="shared" si="1264"/>
        <v>0</v>
      </c>
      <c r="M516" s="283"/>
      <c r="N516" s="283">
        <f t="shared" si="1264"/>
        <v>0</v>
      </c>
      <c r="O516" s="283">
        <f t="shared" si="1264"/>
        <v>0</v>
      </c>
      <c r="P516" s="283"/>
      <c r="Q516" s="525"/>
      <c r="R516" s="525">
        <f t="shared" si="1264"/>
        <v>0</v>
      </c>
      <c r="S516" s="525"/>
      <c r="T516" s="283">
        <f t="shared" si="1264"/>
        <v>0</v>
      </c>
      <c r="U516" s="283">
        <f t="shared" si="1264"/>
        <v>0</v>
      </c>
      <c r="V516" s="283"/>
      <c r="W516" s="283">
        <f t="shared" si="1264"/>
        <v>0</v>
      </c>
      <c r="X516" s="283">
        <f t="shared" si="1264"/>
        <v>0</v>
      </c>
      <c r="Y516" s="283"/>
      <c r="Z516" s="283">
        <f t="shared" si="1264"/>
        <v>0</v>
      </c>
      <c r="AA516" s="283">
        <f t="shared" si="1264"/>
        <v>0</v>
      </c>
      <c r="AB516" s="283"/>
      <c r="AC516" s="283">
        <f t="shared" si="1264"/>
        <v>0</v>
      </c>
      <c r="AD516" s="283">
        <f t="shared" si="1264"/>
        <v>0</v>
      </c>
      <c r="AE516" s="278"/>
      <c r="AF516" s="607"/>
      <c r="AG516" s="607">
        <f t="shared" si="1264"/>
        <v>0</v>
      </c>
      <c r="AH516" s="604"/>
      <c r="AI516" s="283">
        <f t="shared" si="1264"/>
        <v>0</v>
      </c>
      <c r="AJ516" s="283">
        <f t="shared" si="1264"/>
        <v>0</v>
      </c>
      <c r="AK516" s="277"/>
      <c r="AL516" s="283">
        <f t="shared" si="1264"/>
        <v>0</v>
      </c>
      <c r="AM516" s="283">
        <f t="shared" si="1264"/>
        <v>0</v>
      </c>
      <c r="AN516" s="277"/>
      <c r="AO516" s="283">
        <f t="shared" si="1264"/>
        <v>0</v>
      </c>
      <c r="AP516" s="283">
        <f t="shared" si="1264"/>
        <v>0</v>
      </c>
      <c r="AQ516" s="278"/>
      <c r="AR516" s="815"/>
    </row>
    <row r="517" spans="1:49" s="146" customFormat="1" ht="114.75" customHeight="1">
      <c r="A517" s="697"/>
      <c r="B517" s="696"/>
      <c r="C517" s="696"/>
      <c r="D517" s="279" t="s">
        <v>2</v>
      </c>
      <c r="E517" s="283">
        <f t="shared" ref="E517:E521" si="1265">H517+K517+N517+Q517+T517+W517+Z517+AC517+AF517+AI517+AL517+AO517</f>
        <v>0</v>
      </c>
      <c r="F517" s="283">
        <f t="shared" ref="F517:F521" si="1266">I517+L517+O517+R517+U517+X517+AA517+AD517+AG517+AJ517+AM517+AP517</f>
        <v>0</v>
      </c>
      <c r="G517" s="283"/>
      <c r="H517" s="283">
        <f t="shared" ref="H517:W521" si="1267">H483+H448</f>
        <v>0</v>
      </c>
      <c r="I517" s="283">
        <f t="shared" si="1267"/>
        <v>0</v>
      </c>
      <c r="J517" s="283"/>
      <c r="K517" s="283">
        <f t="shared" si="1267"/>
        <v>0</v>
      </c>
      <c r="L517" s="283">
        <f t="shared" si="1267"/>
        <v>0</v>
      </c>
      <c r="M517" s="283"/>
      <c r="N517" s="283">
        <f t="shared" si="1267"/>
        <v>0</v>
      </c>
      <c r="O517" s="283">
        <f t="shared" si="1267"/>
        <v>0</v>
      </c>
      <c r="P517" s="283"/>
      <c r="Q517" s="525"/>
      <c r="R517" s="525">
        <f t="shared" si="1267"/>
        <v>0</v>
      </c>
      <c r="S517" s="525"/>
      <c r="T517" s="283">
        <f t="shared" si="1267"/>
        <v>0</v>
      </c>
      <c r="U517" s="283">
        <f t="shared" si="1267"/>
        <v>0</v>
      </c>
      <c r="V517" s="283"/>
      <c r="W517" s="283">
        <f t="shared" si="1267"/>
        <v>0</v>
      </c>
      <c r="X517" s="283">
        <f t="shared" si="1264"/>
        <v>0</v>
      </c>
      <c r="Y517" s="283"/>
      <c r="Z517" s="283">
        <f t="shared" si="1264"/>
        <v>0</v>
      </c>
      <c r="AA517" s="283">
        <f t="shared" si="1264"/>
        <v>0</v>
      </c>
      <c r="AB517" s="283"/>
      <c r="AC517" s="283">
        <f t="shared" si="1264"/>
        <v>0</v>
      </c>
      <c r="AD517" s="283">
        <f t="shared" si="1264"/>
        <v>0</v>
      </c>
      <c r="AE517" s="278"/>
      <c r="AF517" s="607"/>
      <c r="AG517" s="607">
        <f t="shared" si="1264"/>
        <v>0</v>
      </c>
      <c r="AH517" s="604"/>
      <c r="AI517" s="283">
        <f t="shared" si="1264"/>
        <v>0</v>
      </c>
      <c r="AJ517" s="283">
        <f t="shared" si="1264"/>
        <v>0</v>
      </c>
      <c r="AK517" s="277"/>
      <c r="AL517" s="283">
        <f t="shared" si="1264"/>
        <v>0</v>
      </c>
      <c r="AM517" s="283">
        <f t="shared" si="1264"/>
        <v>0</v>
      </c>
      <c r="AN517" s="277"/>
      <c r="AO517" s="283">
        <f t="shared" si="1264"/>
        <v>0</v>
      </c>
      <c r="AP517" s="283">
        <f t="shared" si="1264"/>
        <v>0</v>
      </c>
      <c r="AQ517" s="278"/>
      <c r="AR517" s="815"/>
    </row>
    <row r="518" spans="1:49" s="146" customFormat="1" ht="114.75" customHeight="1" thickBot="1">
      <c r="A518" s="697"/>
      <c r="B518" s="696"/>
      <c r="C518" s="696"/>
      <c r="D518" s="279" t="s">
        <v>284</v>
      </c>
      <c r="E518" s="283">
        <f>H518+K518+N518+Q518+T518+W518+Z518+AC518+AF518+AI518+AL518+AO518</f>
        <v>205137.8</v>
      </c>
      <c r="F518" s="283">
        <f t="shared" si="1266"/>
        <v>2.4</v>
      </c>
      <c r="G518" s="283">
        <f t="shared" ref="G518" si="1268">F518/E518</f>
        <v>1.169945275809724E-5</v>
      </c>
      <c r="H518" s="283">
        <f>H484+H449</f>
        <v>0</v>
      </c>
      <c r="I518" s="283">
        <f t="shared" si="1264"/>
        <v>0</v>
      </c>
      <c r="J518" s="283"/>
      <c r="K518" s="283">
        <f t="shared" si="1264"/>
        <v>0</v>
      </c>
      <c r="L518" s="283">
        <f t="shared" si="1264"/>
        <v>0</v>
      </c>
      <c r="M518" s="283"/>
      <c r="N518" s="283">
        <f t="shared" si="1264"/>
        <v>0</v>
      </c>
      <c r="O518" s="283">
        <f t="shared" si="1264"/>
        <v>0</v>
      </c>
      <c r="P518" s="283"/>
      <c r="Q518" s="525"/>
      <c r="R518" s="525">
        <f t="shared" si="1264"/>
        <v>0</v>
      </c>
      <c r="S518" s="525"/>
      <c r="T518" s="283">
        <f t="shared" si="1264"/>
        <v>0</v>
      </c>
      <c r="U518" s="283">
        <f t="shared" si="1264"/>
        <v>0</v>
      </c>
      <c r="V518" s="283"/>
      <c r="W518" s="283">
        <f t="shared" si="1264"/>
        <v>0</v>
      </c>
      <c r="X518" s="283">
        <f t="shared" si="1264"/>
        <v>0</v>
      </c>
      <c r="Y518" s="283"/>
      <c r="Z518" s="283">
        <f t="shared" si="1264"/>
        <v>0</v>
      </c>
      <c r="AA518" s="283">
        <f t="shared" si="1264"/>
        <v>0</v>
      </c>
      <c r="AB518" s="283"/>
      <c r="AC518" s="307">
        <f>AC484+AC449</f>
        <v>0</v>
      </c>
      <c r="AD518" s="283">
        <f t="shared" si="1264"/>
        <v>0</v>
      </c>
      <c r="AE518" s="278"/>
      <c r="AF518" s="607">
        <f>AF484+AF449</f>
        <v>0</v>
      </c>
      <c r="AG518" s="607">
        <f t="shared" si="1264"/>
        <v>0</v>
      </c>
      <c r="AH518" s="604"/>
      <c r="AI518" s="307">
        <f>AI484+AI449</f>
        <v>2.4</v>
      </c>
      <c r="AJ518" s="283">
        <f t="shared" si="1264"/>
        <v>2.4</v>
      </c>
      <c r="AK518" s="277">
        <f t="shared" ref="AK518" si="1269">AJ518/AI518</f>
        <v>1</v>
      </c>
      <c r="AL518" s="307">
        <f>AL484+AL449</f>
        <v>32393</v>
      </c>
      <c r="AM518" s="283">
        <f t="shared" si="1264"/>
        <v>0</v>
      </c>
      <c r="AN518" s="277">
        <v>0</v>
      </c>
      <c r="AO518" s="283">
        <f>AO484+AO449</f>
        <v>172742.39999999999</v>
      </c>
      <c r="AP518" s="283">
        <f t="shared" si="1264"/>
        <v>0</v>
      </c>
      <c r="AQ518" s="278">
        <f t="shared" ref="AQ518" si="1270">AP518/AO518</f>
        <v>0</v>
      </c>
      <c r="AR518" s="815"/>
    </row>
    <row r="519" spans="1:49" s="146" customFormat="1" ht="374.25" customHeight="1">
      <c r="A519" s="697"/>
      <c r="B519" s="696"/>
      <c r="C519" s="696"/>
      <c r="D519" s="279" t="s">
        <v>292</v>
      </c>
      <c r="E519" s="200">
        <f t="shared" si="1265"/>
        <v>0</v>
      </c>
      <c r="F519" s="200">
        <f t="shared" si="1266"/>
        <v>0</v>
      </c>
      <c r="G519" s="283"/>
      <c r="H519" s="283">
        <f t="shared" si="1267"/>
        <v>0</v>
      </c>
      <c r="I519" s="283">
        <f t="shared" si="1264"/>
        <v>0</v>
      </c>
      <c r="J519" s="283"/>
      <c r="K519" s="283">
        <f t="shared" si="1264"/>
        <v>0</v>
      </c>
      <c r="L519" s="283">
        <f t="shared" si="1264"/>
        <v>0</v>
      </c>
      <c r="M519" s="283"/>
      <c r="N519" s="283">
        <f t="shared" si="1264"/>
        <v>0</v>
      </c>
      <c r="O519" s="283">
        <f t="shared" si="1264"/>
        <v>0</v>
      </c>
      <c r="P519" s="283"/>
      <c r="Q519" s="525"/>
      <c r="R519" s="525">
        <f t="shared" si="1264"/>
        <v>0</v>
      </c>
      <c r="S519" s="525"/>
      <c r="T519" s="283">
        <f t="shared" si="1264"/>
        <v>0</v>
      </c>
      <c r="U519" s="283">
        <f t="shared" si="1264"/>
        <v>0</v>
      </c>
      <c r="V519" s="283"/>
      <c r="W519" s="283">
        <f t="shared" si="1264"/>
        <v>0</v>
      </c>
      <c r="X519" s="283">
        <f t="shared" si="1264"/>
        <v>0</v>
      </c>
      <c r="Y519" s="283"/>
      <c r="Z519" s="283">
        <f t="shared" si="1264"/>
        <v>0</v>
      </c>
      <c r="AA519" s="283">
        <f t="shared" si="1264"/>
        <v>0</v>
      </c>
      <c r="AB519" s="283"/>
      <c r="AC519" s="283">
        <f t="shared" si="1264"/>
        <v>0</v>
      </c>
      <c r="AD519" s="283">
        <f t="shared" si="1264"/>
        <v>0</v>
      </c>
      <c r="AE519" s="278"/>
      <c r="AF519" s="607"/>
      <c r="AG519" s="607">
        <f t="shared" si="1264"/>
        <v>0</v>
      </c>
      <c r="AH519" s="604"/>
      <c r="AI519" s="283">
        <f t="shared" si="1264"/>
        <v>0</v>
      </c>
      <c r="AJ519" s="283">
        <f t="shared" si="1264"/>
        <v>0</v>
      </c>
      <c r="AK519" s="278"/>
      <c r="AL519" s="283">
        <f t="shared" si="1264"/>
        <v>0</v>
      </c>
      <c r="AM519" s="283">
        <f t="shared" si="1264"/>
        <v>0</v>
      </c>
      <c r="AN519" s="278"/>
      <c r="AO519" s="283">
        <f t="shared" si="1264"/>
        <v>0</v>
      </c>
      <c r="AP519" s="283">
        <f t="shared" si="1264"/>
        <v>0</v>
      </c>
      <c r="AQ519" s="278"/>
      <c r="AR519" s="815"/>
    </row>
    <row r="520" spans="1:49" s="146" customFormat="1" ht="114.75" customHeight="1">
      <c r="A520" s="697"/>
      <c r="B520" s="696"/>
      <c r="C520" s="696"/>
      <c r="D520" s="279" t="s">
        <v>285</v>
      </c>
      <c r="E520" s="283">
        <f t="shared" si="1265"/>
        <v>0</v>
      </c>
      <c r="F520" s="283">
        <f t="shared" si="1266"/>
        <v>0</v>
      </c>
      <c r="G520" s="283"/>
      <c r="H520" s="283">
        <f t="shared" si="1267"/>
        <v>0</v>
      </c>
      <c r="I520" s="283">
        <f t="shared" si="1264"/>
        <v>0</v>
      </c>
      <c r="J520" s="283"/>
      <c r="K520" s="283">
        <f t="shared" si="1264"/>
        <v>0</v>
      </c>
      <c r="L520" s="283">
        <f t="shared" si="1264"/>
        <v>0</v>
      </c>
      <c r="M520" s="283"/>
      <c r="N520" s="283">
        <f t="shared" si="1264"/>
        <v>0</v>
      </c>
      <c r="O520" s="283">
        <f t="shared" si="1264"/>
        <v>0</v>
      </c>
      <c r="P520" s="283"/>
      <c r="Q520" s="525"/>
      <c r="R520" s="525">
        <f t="shared" si="1264"/>
        <v>0</v>
      </c>
      <c r="S520" s="525"/>
      <c r="T520" s="283">
        <f t="shared" si="1264"/>
        <v>0</v>
      </c>
      <c r="U520" s="283">
        <f t="shared" si="1264"/>
        <v>0</v>
      </c>
      <c r="V520" s="283"/>
      <c r="W520" s="283">
        <f t="shared" si="1264"/>
        <v>0</v>
      </c>
      <c r="X520" s="283">
        <f t="shared" si="1264"/>
        <v>0</v>
      </c>
      <c r="Y520" s="283"/>
      <c r="Z520" s="283">
        <f t="shared" si="1264"/>
        <v>0</v>
      </c>
      <c r="AA520" s="283">
        <f t="shared" si="1264"/>
        <v>0</v>
      </c>
      <c r="AB520" s="283"/>
      <c r="AC520" s="283">
        <f t="shared" si="1264"/>
        <v>0</v>
      </c>
      <c r="AD520" s="283">
        <f t="shared" si="1264"/>
        <v>0</v>
      </c>
      <c r="AE520" s="278"/>
      <c r="AF520" s="607"/>
      <c r="AG520" s="607">
        <f t="shared" si="1264"/>
        <v>0</v>
      </c>
      <c r="AH520" s="604"/>
      <c r="AI520" s="283">
        <f t="shared" si="1264"/>
        <v>0</v>
      </c>
      <c r="AJ520" s="283">
        <f t="shared" si="1264"/>
        <v>0</v>
      </c>
      <c r="AK520" s="278"/>
      <c r="AL520" s="283">
        <f t="shared" si="1264"/>
        <v>0</v>
      </c>
      <c r="AM520" s="283">
        <f t="shared" si="1264"/>
        <v>0</v>
      </c>
      <c r="AN520" s="278"/>
      <c r="AO520" s="283">
        <f t="shared" si="1264"/>
        <v>0</v>
      </c>
      <c r="AP520" s="283">
        <f t="shared" si="1264"/>
        <v>0</v>
      </c>
      <c r="AQ520" s="278"/>
      <c r="AR520" s="815"/>
    </row>
    <row r="521" spans="1:49" s="146" customFormat="1" ht="114.75" customHeight="1" thickBot="1">
      <c r="A521" s="697"/>
      <c r="B521" s="696"/>
      <c r="C521" s="696"/>
      <c r="D521" s="281" t="s">
        <v>43</v>
      </c>
      <c r="E521" s="283">
        <f t="shared" si="1265"/>
        <v>0</v>
      </c>
      <c r="F521" s="283">
        <f t="shared" si="1266"/>
        <v>0</v>
      </c>
      <c r="G521" s="210"/>
      <c r="H521" s="283">
        <f t="shared" si="1267"/>
        <v>0</v>
      </c>
      <c r="I521" s="283">
        <f t="shared" si="1264"/>
        <v>0</v>
      </c>
      <c r="J521" s="210"/>
      <c r="K521" s="283">
        <f t="shared" si="1264"/>
        <v>0</v>
      </c>
      <c r="L521" s="283">
        <f t="shared" si="1264"/>
        <v>0</v>
      </c>
      <c r="M521" s="210"/>
      <c r="N521" s="283">
        <f t="shared" si="1264"/>
        <v>0</v>
      </c>
      <c r="O521" s="283">
        <f t="shared" si="1264"/>
        <v>0</v>
      </c>
      <c r="P521" s="210"/>
      <c r="Q521" s="525"/>
      <c r="R521" s="525">
        <f t="shared" si="1264"/>
        <v>0</v>
      </c>
      <c r="S521" s="210"/>
      <c r="T521" s="283">
        <f t="shared" si="1264"/>
        <v>0</v>
      </c>
      <c r="U521" s="283">
        <f t="shared" si="1264"/>
        <v>0</v>
      </c>
      <c r="V521" s="210"/>
      <c r="W521" s="283">
        <f t="shared" si="1264"/>
        <v>0</v>
      </c>
      <c r="X521" s="283">
        <f t="shared" si="1264"/>
        <v>0</v>
      </c>
      <c r="Y521" s="210"/>
      <c r="Z521" s="283">
        <f t="shared" si="1264"/>
        <v>0</v>
      </c>
      <c r="AA521" s="283">
        <f t="shared" si="1264"/>
        <v>0</v>
      </c>
      <c r="AB521" s="210"/>
      <c r="AC521" s="283">
        <f t="shared" si="1264"/>
        <v>0</v>
      </c>
      <c r="AD521" s="283">
        <f t="shared" si="1264"/>
        <v>0</v>
      </c>
      <c r="AE521" s="278"/>
      <c r="AF521" s="607">
        <f t="shared" si="1264"/>
        <v>0</v>
      </c>
      <c r="AG521" s="607">
        <f t="shared" si="1264"/>
        <v>0</v>
      </c>
      <c r="AH521" s="604"/>
      <c r="AI521" s="283">
        <f t="shared" si="1264"/>
        <v>0</v>
      </c>
      <c r="AJ521" s="283">
        <f t="shared" si="1264"/>
        <v>0</v>
      </c>
      <c r="AK521" s="278"/>
      <c r="AL521" s="283">
        <f t="shared" si="1264"/>
        <v>0</v>
      </c>
      <c r="AM521" s="283">
        <f t="shared" si="1264"/>
        <v>0</v>
      </c>
      <c r="AN521" s="278"/>
      <c r="AO521" s="283">
        <f t="shared" si="1264"/>
        <v>0</v>
      </c>
      <c r="AP521" s="283">
        <f t="shared" si="1264"/>
        <v>0</v>
      </c>
      <c r="AQ521" s="278"/>
      <c r="AR521" s="815"/>
    </row>
    <row r="522" spans="1:49" s="287" customFormat="1" ht="41.25" customHeight="1">
      <c r="A522" s="697" t="s">
        <v>278</v>
      </c>
      <c r="B522" s="697"/>
      <c r="C522" s="697"/>
      <c r="D522" s="697"/>
      <c r="E522" s="697"/>
      <c r="F522" s="697"/>
      <c r="G522" s="697"/>
      <c r="H522" s="697"/>
      <c r="I522" s="697"/>
      <c r="J522" s="697"/>
      <c r="K522" s="697"/>
      <c r="L522" s="697"/>
      <c r="M522" s="697"/>
      <c r="N522" s="697"/>
      <c r="O522" s="697"/>
      <c r="P522" s="697"/>
      <c r="Q522" s="697"/>
      <c r="R522" s="697"/>
      <c r="S522" s="697"/>
      <c r="T522" s="697"/>
      <c r="U522" s="697"/>
      <c r="V522" s="697"/>
      <c r="W522" s="697"/>
      <c r="X522" s="697"/>
      <c r="Y522" s="697"/>
      <c r="Z522" s="697"/>
      <c r="AA522" s="697"/>
      <c r="AB522" s="697"/>
      <c r="AC522" s="697"/>
      <c r="AD522" s="697"/>
      <c r="AE522" s="697"/>
      <c r="AF522" s="697"/>
      <c r="AG522" s="697"/>
      <c r="AH522" s="697"/>
      <c r="AI522" s="697"/>
      <c r="AJ522" s="697"/>
      <c r="AK522" s="697"/>
      <c r="AL522" s="697"/>
      <c r="AM522" s="697"/>
      <c r="AN522" s="697"/>
      <c r="AO522" s="697"/>
      <c r="AP522" s="697"/>
      <c r="AQ522" s="697"/>
      <c r="AR522" s="697"/>
    </row>
    <row r="523" spans="1:49" s="287" customFormat="1" ht="60" customHeight="1" thickBot="1">
      <c r="A523" s="854" t="s">
        <v>279</v>
      </c>
      <c r="B523" s="854"/>
      <c r="C523" s="854"/>
      <c r="D523" s="854"/>
      <c r="E523" s="854"/>
      <c r="F523" s="854"/>
      <c r="G523" s="854"/>
      <c r="H523" s="854"/>
      <c r="I523" s="854"/>
      <c r="J523" s="854"/>
      <c r="K523" s="854"/>
      <c r="L523" s="854"/>
      <c r="M523" s="854"/>
      <c r="N523" s="854"/>
      <c r="O523" s="854"/>
      <c r="P523" s="854"/>
      <c r="Q523" s="854"/>
      <c r="R523" s="854"/>
      <c r="S523" s="854"/>
      <c r="T523" s="854"/>
      <c r="U523" s="854"/>
      <c r="V523" s="854"/>
      <c r="W523" s="854"/>
      <c r="X523" s="854"/>
      <c r="Y523" s="854"/>
      <c r="Z523" s="854"/>
      <c r="AA523" s="854"/>
      <c r="AB523" s="854"/>
      <c r="AC523" s="854"/>
      <c r="AD523" s="854"/>
      <c r="AE523" s="854"/>
      <c r="AF523" s="854"/>
      <c r="AG523" s="854"/>
      <c r="AH523" s="854"/>
      <c r="AI523" s="854"/>
      <c r="AJ523" s="854"/>
      <c r="AK523" s="854"/>
      <c r="AL523" s="854"/>
      <c r="AM523" s="854"/>
      <c r="AN523" s="854"/>
      <c r="AO523" s="854"/>
      <c r="AP523" s="854"/>
      <c r="AQ523" s="854"/>
      <c r="AR523" s="854"/>
    </row>
    <row r="524" spans="1:49" s="287" customFormat="1" ht="43.5" customHeight="1" thickBot="1">
      <c r="A524" s="855" t="s">
        <v>409</v>
      </c>
      <c r="B524" s="856"/>
      <c r="C524" s="857"/>
      <c r="D524" s="450" t="s">
        <v>41</v>
      </c>
      <c r="E524" s="451">
        <f>E525+E526+E527</f>
        <v>1089041.8899999999</v>
      </c>
      <c r="F524" s="451">
        <f>F525+F526+F527</f>
        <v>605605.5</v>
      </c>
      <c r="G524" s="452">
        <f>F524/E524</f>
        <v>0.55609017941449435</v>
      </c>
      <c r="H524" s="453">
        <f>H525+H526+H527</f>
        <v>29486</v>
      </c>
      <c r="I524" s="453">
        <f>I525+I526+I527</f>
        <v>29486</v>
      </c>
      <c r="J524" s="454">
        <f>I524/H524</f>
        <v>1</v>
      </c>
      <c r="K524" s="453">
        <f t="shared" ref="K524" si="1271">K525+K526+K527</f>
        <v>35711.300000000003</v>
      </c>
      <c r="L524" s="453">
        <f t="shared" ref="L524" si="1272">L525+L526+L527</f>
        <v>35711.300000000003</v>
      </c>
      <c r="M524" s="454">
        <f>L524/K524</f>
        <v>1</v>
      </c>
      <c r="N524" s="453">
        <f t="shared" ref="N524" si="1273">N525+N526+N527</f>
        <v>121811.4</v>
      </c>
      <c r="O524" s="453">
        <f t="shared" ref="O524" si="1274">O525+O526+O527</f>
        <v>121811.4</v>
      </c>
      <c r="P524" s="454">
        <f>O524/N524</f>
        <v>1</v>
      </c>
      <c r="Q524" s="453">
        <f t="shared" ref="Q524" si="1275">Q525+Q526+Q527</f>
        <v>30230.799999999999</v>
      </c>
      <c r="R524" s="453">
        <f t="shared" ref="R524" si="1276">R525+R526+R527</f>
        <v>30230.799999999999</v>
      </c>
      <c r="S524" s="454">
        <f>R524/Q524</f>
        <v>1</v>
      </c>
      <c r="T524" s="453">
        <f t="shared" ref="T524" si="1277">T525+T526+T527</f>
        <v>39095.199999999997</v>
      </c>
      <c r="U524" s="453">
        <f t="shared" ref="U524" si="1278">U525+U526+U527</f>
        <v>39095.199999999997</v>
      </c>
      <c r="V524" s="454">
        <f>U524/T524</f>
        <v>1</v>
      </c>
      <c r="W524" s="453">
        <f t="shared" ref="W524" si="1279">W525+W526+W527</f>
        <v>71808.5</v>
      </c>
      <c r="X524" s="453">
        <f t="shared" ref="X524" si="1280">X525+X526+X527</f>
        <v>71808.5</v>
      </c>
      <c r="Y524" s="454">
        <f>X524/W524</f>
        <v>1</v>
      </c>
      <c r="Z524" s="453">
        <f t="shared" ref="Z524" si="1281">Z525+Z526+Z527</f>
        <v>79565.3</v>
      </c>
      <c r="AA524" s="453">
        <f t="shared" ref="AA524" si="1282">AA525+AA526+AA527</f>
        <v>31952.300000000003</v>
      </c>
      <c r="AB524" s="454">
        <f>AA524/Z524</f>
        <v>0.40158586720593026</v>
      </c>
      <c r="AC524" s="453">
        <f t="shared" ref="AC524" si="1283">AC525+AC526+AC527</f>
        <v>35604</v>
      </c>
      <c r="AD524" s="453">
        <f t="shared" ref="AD524" si="1284">AD525+AD526+AD527</f>
        <v>35888.300000000003</v>
      </c>
      <c r="AE524" s="454">
        <f>AD524/AC524</f>
        <v>1.0079850578586675</v>
      </c>
      <c r="AF524" s="453">
        <f t="shared" ref="AF524" si="1285">AF525+AF526+AF527</f>
        <v>172201.30000000002</v>
      </c>
      <c r="AG524" s="453">
        <f t="shared" ref="AG524" si="1286">AG525+AG526+AG527</f>
        <v>174803.4</v>
      </c>
      <c r="AH524" s="454">
        <f>AG524/AF524</f>
        <v>1.0151108034608332</v>
      </c>
      <c r="AI524" s="453">
        <f>AI526+AI527+AI528+AI529+AI530</f>
        <v>154447.20000000001</v>
      </c>
      <c r="AJ524" s="455">
        <f>AJ526+AJ527</f>
        <v>34818.300000000003</v>
      </c>
      <c r="AK524" s="454">
        <f>AJ524/AI524</f>
        <v>0.22543820800895065</v>
      </c>
      <c r="AL524" s="453">
        <f>AL526+AL527+AL528+AL529+AL530</f>
        <v>90298.689999999988</v>
      </c>
      <c r="AM524" s="453">
        <f>AM526+AM527+AM528+AM529+AM530</f>
        <v>0</v>
      </c>
      <c r="AN524" s="465">
        <v>0</v>
      </c>
      <c r="AO524" s="453">
        <f>AO526+AO527+AO528+AO529+AO530</f>
        <v>228782.2</v>
      </c>
      <c r="AP524" s="453">
        <f>AP526+AP527+AP528+AP529+AP530</f>
        <v>0</v>
      </c>
      <c r="AQ524" s="465">
        <v>0</v>
      </c>
      <c r="AR524" s="456"/>
    </row>
    <row r="525" spans="1:49" s="287" customFormat="1" ht="136.5" customHeight="1">
      <c r="A525" s="858"/>
      <c r="B525" s="859"/>
      <c r="C525" s="859"/>
      <c r="D525" s="457" t="s">
        <v>37</v>
      </c>
      <c r="E525" s="458">
        <f t="shared" ref="E525:F530" si="1287">H525+K525+N525+Q525+T525+W525+Z525+AC525+AF525+AI525+AL525+AO525</f>
        <v>4160.6000000000004</v>
      </c>
      <c r="F525" s="458">
        <f t="shared" si="1287"/>
        <v>3316.5</v>
      </c>
      <c r="G525" s="459">
        <f t="shared" ref="G525:G527" si="1288">F525/E525</f>
        <v>0.79712060760467229</v>
      </c>
      <c r="H525" s="460">
        <f>H8-H532-H546-H553</f>
        <v>0</v>
      </c>
      <c r="I525" s="460">
        <f>I8-I532-I539</f>
        <v>0</v>
      </c>
      <c r="J525" s="459"/>
      <c r="K525" s="460">
        <f>K8-K532-K546-K553</f>
        <v>1040.0999999999999</v>
      </c>
      <c r="L525" s="460">
        <f>L8-L532-L539</f>
        <v>1040.0999999999999</v>
      </c>
      <c r="M525" s="459">
        <f t="shared" ref="M525:M527" si="1289">L525/K525</f>
        <v>1</v>
      </c>
      <c r="N525" s="460">
        <f>N8-N532-N546-N553</f>
        <v>0</v>
      </c>
      <c r="O525" s="460">
        <f>O8-O532-O539</f>
        <v>0</v>
      </c>
      <c r="P525" s="459"/>
      <c r="Q525" s="460">
        <f>Q8-Q532-Q546-Q553</f>
        <v>1098</v>
      </c>
      <c r="R525" s="460">
        <f>R8-R532-R539</f>
        <v>1098</v>
      </c>
      <c r="S525" s="459">
        <v>1</v>
      </c>
      <c r="T525" s="460">
        <f>T8-T532-T546-T553</f>
        <v>0</v>
      </c>
      <c r="U525" s="460">
        <f>U8-U532-U539</f>
        <v>0</v>
      </c>
      <c r="V525" s="459"/>
      <c r="W525" s="460">
        <f>W8-W532-W546-W553</f>
        <v>0</v>
      </c>
      <c r="X525" s="460">
        <f>X8-X532-X539</f>
        <v>0</v>
      </c>
      <c r="Y525" s="459"/>
      <c r="Z525" s="460">
        <f>Z8-Z532-Z546-Z553</f>
        <v>2022.5</v>
      </c>
      <c r="AA525" s="460">
        <f>AA8-AA532-AA539</f>
        <v>1178.4000000000001</v>
      </c>
      <c r="AB525" s="459"/>
      <c r="AC525" s="460">
        <f>AC8-AC532-AC546-AC553</f>
        <v>0</v>
      </c>
      <c r="AD525" s="460">
        <f>AD8-AD532-AD539</f>
        <v>0</v>
      </c>
      <c r="AE525" s="459"/>
      <c r="AF525" s="460">
        <f>AF8-AF532-AF546-AF553</f>
        <v>0</v>
      </c>
      <c r="AG525" s="460">
        <f>AG8-AG532-AG539</f>
        <v>0</v>
      </c>
      <c r="AH525" s="459"/>
      <c r="AI525" s="460">
        <f>AI8-AI532-AI546-AI553</f>
        <v>0</v>
      </c>
      <c r="AJ525" s="460">
        <f>AJ8-AJ532-AJ539</f>
        <v>0</v>
      </c>
      <c r="AK525" s="459">
        <v>0</v>
      </c>
      <c r="AL525" s="460">
        <f>AL8-AL532-AL546-AL553</f>
        <v>0</v>
      </c>
      <c r="AM525" s="460">
        <f>AM8-AM532-AM539</f>
        <v>0</v>
      </c>
      <c r="AN525" s="459"/>
      <c r="AO525" s="460">
        <f>AO8-AO532-AO546-AO553</f>
        <v>0</v>
      </c>
      <c r="AP525" s="460">
        <f>AP8-AP532-AP539</f>
        <v>0</v>
      </c>
      <c r="AQ525" s="459">
        <v>0</v>
      </c>
      <c r="AR525" s="461"/>
      <c r="AU525" s="449">
        <f>E524+E531+E545+E552</f>
        <v>1145593.8900000001</v>
      </c>
      <c r="AV525" s="449">
        <f>F524+F531+F545+F552</f>
        <v>634101.29999999993</v>
      </c>
      <c r="AW525" s="449">
        <f>G524+G531+G545+G552</f>
        <v>1.0493033293967311</v>
      </c>
    </row>
    <row r="526" spans="1:49" s="287" customFormat="1" ht="111.75" customHeight="1">
      <c r="A526" s="858"/>
      <c r="B526" s="859"/>
      <c r="C526" s="859"/>
      <c r="D526" s="462" t="s">
        <v>2</v>
      </c>
      <c r="E526" s="463">
        <f t="shared" si="1287"/>
        <v>165936.19</v>
      </c>
      <c r="F526" s="463">
        <f t="shared" si="1287"/>
        <v>142981.90000000002</v>
      </c>
      <c r="G526" s="464">
        <f t="shared" si="1288"/>
        <v>0.86166797007934204</v>
      </c>
      <c r="H526" s="460">
        <f>H10-H533-H547-H554</f>
        <v>12936.3</v>
      </c>
      <c r="I526" s="460">
        <f>I10-I533-I540</f>
        <v>12936.3</v>
      </c>
      <c r="J526" s="465">
        <f t="shared" ref="J526:J527" si="1290">I526/H526</f>
        <v>1</v>
      </c>
      <c r="K526" s="460">
        <f>K10-K533-K547-K554</f>
        <v>12865.1</v>
      </c>
      <c r="L526" s="460">
        <f>L10-L533-L547-L554</f>
        <v>12865.1</v>
      </c>
      <c r="M526" s="465">
        <f t="shared" si="1289"/>
        <v>1</v>
      </c>
      <c r="N526" s="460">
        <f>N10-N533-N547-N554</f>
        <v>13017.7</v>
      </c>
      <c r="O526" s="460">
        <f>O10-O533-O540</f>
        <v>13017.7</v>
      </c>
      <c r="P526" s="465">
        <f t="shared" ref="P526:P527" si="1291">O526/N526</f>
        <v>1</v>
      </c>
      <c r="Q526" s="460">
        <f>Q10-Q533-Q547-Q554</f>
        <v>14722.4</v>
      </c>
      <c r="R526" s="460">
        <f>R10-R533-R540</f>
        <v>14722.4</v>
      </c>
      <c r="S526" s="465">
        <f t="shared" ref="S526:S527" si="1292">R526/Q526</f>
        <v>1</v>
      </c>
      <c r="T526" s="460">
        <f>T10-T533-T547-T554</f>
        <v>14757.099999999999</v>
      </c>
      <c r="U526" s="460">
        <f>U10-U533-U547-U554</f>
        <v>14757.099999999999</v>
      </c>
      <c r="V526" s="464">
        <f t="shared" ref="V526:V527" si="1293">U526/T526</f>
        <v>1</v>
      </c>
      <c r="W526" s="460">
        <f>W10-W533-W547-W554</f>
        <v>14802.1</v>
      </c>
      <c r="X526" s="460">
        <f>X10-X533-X540</f>
        <v>14802.1</v>
      </c>
      <c r="Y526" s="465">
        <f t="shared" ref="Y526:Y527" si="1294">X526/W526</f>
        <v>1</v>
      </c>
      <c r="Z526" s="460">
        <f>Z10-Z533-Z547-Z554</f>
        <v>15227.400000000001</v>
      </c>
      <c r="AA526" s="460">
        <f>AA10-AA533-AA540</f>
        <v>14850.300000000001</v>
      </c>
      <c r="AB526" s="465">
        <f t="shared" ref="AB526:AB527" si="1295">AA526/Z526</f>
        <v>0.97523543086804043</v>
      </c>
      <c r="AC526" s="460">
        <f>AC10-AC533-AC547-AC554</f>
        <v>14736.099999999999</v>
      </c>
      <c r="AD526" s="460">
        <f>AD10-AD533-AD540</f>
        <v>14736.099999999999</v>
      </c>
      <c r="AE526" s="465">
        <f t="shared" ref="AE526:AE527" si="1296">AD526/AC526</f>
        <v>1</v>
      </c>
      <c r="AF526" s="460">
        <f>AF10-AF533-AF547-AF554</f>
        <v>14937.199999999999</v>
      </c>
      <c r="AG526" s="460">
        <f>AG10-AG533-AG540</f>
        <v>17539.3</v>
      </c>
      <c r="AH526" s="465">
        <f t="shared" ref="AH526:AH527" si="1297">AG526/AF526</f>
        <v>1.1742026618107813</v>
      </c>
      <c r="AI526" s="460">
        <f>AI10-AI533-AI547-AI554</f>
        <v>12224.499999999998</v>
      </c>
      <c r="AJ526" s="460">
        <f>AJ10-AJ533-AJ540</f>
        <v>12755.5</v>
      </c>
      <c r="AK526" s="465">
        <f t="shared" ref="AK526:AK527" si="1298">AJ526/AI526</f>
        <v>1.0434373594012027</v>
      </c>
      <c r="AL526" s="460">
        <f>AL10-AL533-AL547-AL554</f>
        <v>13441.09</v>
      </c>
      <c r="AM526" s="460">
        <f>AM10-AM533-AM540</f>
        <v>0</v>
      </c>
      <c r="AN526" s="465">
        <f t="shared" ref="AN526" si="1299">AM526/AL526</f>
        <v>0</v>
      </c>
      <c r="AO526" s="460">
        <f>AO10-AO533-AO547-AO554</f>
        <v>12269.199999999999</v>
      </c>
      <c r="AP526" s="460">
        <f>AP10-AP533-AP540</f>
        <v>0</v>
      </c>
      <c r="AQ526" s="465">
        <v>0</v>
      </c>
      <c r="AR526" s="466"/>
    </row>
    <row r="527" spans="1:49" s="287" customFormat="1" ht="95.25" customHeight="1">
      <c r="A527" s="858"/>
      <c r="B527" s="859"/>
      <c r="C527" s="859"/>
      <c r="D527" s="467" t="s">
        <v>284</v>
      </c>
      <c r="E527" s="463">
        <f t="shared" si="1287"/>
        <v>918945.1</v>
      </c>
      <c r="F527" s="463">
        <f t="shared" si="1287"/>
        <v>459307.10000000003</v>
      </c>
      <c r="G527" s="468">
        <f t="shared" si="1288"/>
        <v>0.49981995660023654</v>
      </c>
      <c r="H527" s="460">
        <f>H12-H534-H548-H555</f>
        <v>16549.7</v>
      </c>
      <c r="I527" s="460">
        <f>I12-I534-I541</f>
        <v>16549.7</v>
      </c>
      <c r="J527" s="469">
        <f t="shared" si="1290"/>
        <v>1</v>
      </c>
      <c r="K527" s="460">
        <f>K12-K534-K548-K555</f>
        <v>21806.1</v>
      </c>
      <c r="L527" s="460">
        <f>L12-L534-L548-L555</f>
        <v>21806.1</v>
      </c>
      <c r="M527" s="469">
        <f t="shared" si="1289"/>
        <v>1</v>
      </c>
      <c r="N527" s="460">
        <f>N12-N534-N548-N555</f>
        <v>108793.7</v>
      </c>
      <c r="O527" s="460">
        <f>O12-O534-O541</f>
        <v>108793.7</v>
      </c>
      <c r="P527" s="469">
        <f t="shared" si="1291"/>
        <v>1</v>
      </c>
      <c r="Q527" s="460">
        <f>Q12-Q534-Q548-Q555</f>
        <v>14410.4</v>
      </c>
      <c r="R527" s="460">
        <f>R12-R534-R541</f>
        <v>14410.4</v>
      </c>
      <c r="S527" s="469">
        <f t="shared" si="1292"/>
        <v>1</v>
      </c>
      <c r="T527" s="460">
        <f>T12-T534-T548-T555</f>
        <v>24338.1</v>
      </c>
      <c r="U527" s="460">
        <f>U12-U534-U548-U555</f>
        <v>24338.1</v>
      </c>
      <c r="V527" s="469">
        <f t="shared" si="1293"/>
        <v>1</v>
      </c>
      <c r="W527" s="460">
        <f>W12-W534-W548-W555-W569</f>
        <v>57006.400000000001</v>
      </c>
      <c r="X527" s="460">
        <f>X12-X534-X548-X555-X569</f>
        <v>57006.400000000001</v>
      </c>
      <c r="Y527" s="469">
        <f t="shared" si="1294"/>
        <v>1</v>
      </c>
      <c r="Z527" s="460">
        <f>Z12-Z534-Z548-Z555</f>
        <v>62315.4</v>
      </c>
      <c r="AA527" s="460">
        <f>AA12-AA534-AA541</f>
        <v>15923.6</v>
      </c>
      <c r="AB527" s="469">
        <f t="shared" si="1295"/>
        <v>0.25553234032037025</v>
      </c>
      <c r="AC527" s="460">
        <f>AC12-AC534-AC548-AC555</f>
        <v>20867.900000000001</v>
      </c>
      <c r="AD527" s="460">
        <f>AD12-AD534-AD541</f>
        <v>21152.2</v>
      </c>
      <c r="AE527" s="469">
        <f t="shared" si="1296"/>
        <v>1.0136237953986744</v>
      </c>
      <c r="AF527" s="460">
        <f>AF12-AF534-AF548-AF555</f>
        <v>157264.1</v>
      </c>
      <c r="AG527" s="460">
        <f>AG12-AG534-AG541</f>
        <v>157264.1</v>
      </c>
      <c r="AH527" s="469">
        <f t="shared" si="1297"/>
        <v>1</v>
      </c>
      <c r="AI527" s="460">
        <f>AI12-AI534-AI548-AI555</f>
        <v>142222.70000000001</v>
      </c>
      <c r="AJ527" s="460">
        <f>AJ12-AJ534-AJ541</f>
        <v>22062.800000000003</v>
      </c>
      <c r="AK527" s="469">
        <f t="shared" si="1298"/>
        <v>0.15512854136505635</v>
      </c>
      <c r="AL527" s="460">
        <f>AL12-AL534-AL548-AL555</f>
        <v>76857.599999999991</v>
      </c>
      <c r="AM527" s="460">
        <f>AM12-AM534-AM541</f>
        <v>0</v>
      </c>
      <c r="AN527" s="465">
        <v>0</v>
      </c>
      <c r="AO527" s="460">
        <f>AO12-AO534-AO548-AO555</f>
        <v>216513</v>
      </c>
      <c r="AP527" s="460">
        <f>AP12-AP534-AP541</f>
        <v>0</v>
      </c>
      <c r="AQ527" s="465">
        <v>0</v>
      </c>
      <c r="AR527" s="470"/>
    </row>
    <row r="528" spans="1:49" s="287" customFormat="1" ht="106.5" customHeight="1">
      <c r="A528" s="858"/>
      <c r="B528" s="859"/>
      <c r="C528" s="859"/>
      <c r="D528" s="462" t="s">
        <v>292</v>
      </c>
      <c r="E528" s="463">
        <f t="shared" si="1287"/>
        <v>0</v>
      </c>
      <c r="F528" s="463">
        <f t="shared" si="1287"/>
        <v>0</v>
      </c>
      <c r="G528" s="465"/>
      <c r="H528" s="460">
        <f t="shared" ref="H528:I530" si="1300">H14-H535-H542</f>
        <v>0</v>
      </c>
      <c r="I528" s="460">
        <f t="shared" si="1300"/>
        <v>0</v>
      </c>
      <c r="J528" s="465"/>
      <c r="K528" s="460">
        <f>K14-K535-K542</f>
        <v>0</v>
      </c>
      <c r="L528" s="463"/>
      <c r="M528" s="465"/>
      <c r="N528" s="460">
        <f>N14-N535-N542</f>
        <v>0</v>
      </c>
      <c r="O528" s="463"/>
      <c r="P528" s="465"/>
      <c r="Q528" s="460">
        <f>Q14-Q535-Q542</f>
        <v>0</v>
      </c>
      <c r="R528" s="463"/>
      <c r="S528" s="465"/>
      <c r="T528" s="460">
        <f>T14-T535-T542</f>
        <v>0</v>
      </c>
      <c r="U528" s="463"/>
      <c r="V528" s="465"/>
      <c r="W528" s="460">
        <f>W14-W535-W542</f>
        <v>0</v>
      </c>
      <c r="X528" s="463"/>
      <c r="Y528" s="465"/>
      <c r="Z528" s="460">
        <f>Z14-Z535-Z542</f>
        <v>0</v>
      </c>
      <c r="AA528" s="471"/>
      <c r="AB528" s="465"/>
      <c r="AC528" s="460">
        <f>AC14-AC535-AC542</f>
        <v>0</v>
      </c>
      <c r="AD528" s="471"/>
      <c r="AE528" s="465"/>
      <c r="AF528" s="460">
        <f>AF14-AF535-AF542</f>
        <v>0</v>
      </c>
      <c r="AG528" s="471"/>
      <c r="AH528" s="465"/>
      <c r="AI528" s="460">
        <f>AI14-AI535-AI542</f>
        <v>0</v>
      </c>
      <c r="AJ528" s="472"/>
      <c r="AK528" s="465"/>
      <c r="AL528" s="460">
        <f>AL14-AL535-AL542</f>
        <v>0</v>
      </c>
      <c r="AM528" s="471"/>
      <c r="AN528" s="465"/>
      <c r="AO528" s="460">
        <f>AO14-AO535-AO542</f>
        <v>0</v>
      </c>
      <c r="AP528" s="471"/>
      <c r="AQ528" s="465"/>
      <c r="AR528" s="461"/>
    </row>
    <row r="529" spans="1:44" s="287" customFormat="1" ht="114.75" customHeight="1">
      <c r="A529" s="858"/>
      <c r="B529" s="859"/>
      <c r="C529" s="859"/>
      <c r="D529" s="462" t="s">
        <v>285</v>
      </c>
      <c r="E529" s="463">
        <f t="shared" si="1287"/>
        <v>0</v>
      </c>
      <c r="F529" s="463">
        <f t="shared" si="1287"/>
        <v>0</v>
      </c>
      <c r="G529" s="464"/>
      <c r="H529" s="460">
        <f t="shared" si="1300"/>
        <v>0</v>
      </c>
      <c r="I529" s="460">
        <f t="shared" si="1300"/>
        <v>0</v>
      </c>
      <c r="J529" s="464"/>
      <c r="K529" s="460">
        <f>K15-K536-K543</f>
        <v>0</v>
      </c>
      <c r="L529" s="463"/>
      <c r="M529" s="464"/>
      <c r="N529" s="460">
        <f>N15-N536-N543</f>
        <v>0</v>
      </c>
      <c r="O529" s="463"/>
      <c r="P529" s="464"/>
      <c r="Q529" s="460">
        <f>Q15-Q536-Q543</f>
        <v>0</v>
      </c>
      <c r="R529" s="463"/>
      <c r="S529" s="464"/>
      <c r="T529" s="460">
        <f>T15-T536-T543</f>
        <v>0</v>
      </c>
      <c r="U529" s="463"/>
      <c r="V529" s="464"/>
      <c r="W529" s="460">
        <f>W15-W536-W543</f>
        <v>0</v>
      </c>
      <c r="X529" s="463"/>
      <c r="Y529" s="464"/>
      <c r="Z529" s="460">
        <f>Z15-Z536-Z543</f>
        <v>0</v>
      </c>
      <c r="AA529" s="471"/>
      <c r="AB529" s="464"/>
      <c r="AC529" s="460">
        <f>AC15-AC536-AC543</f>
        <v>0</v>
      </c>
      <c r="AD529" s="471"/>
      <c r="AE529" s="464"/>
      <c r="AF529" s="460">
        <f>AF15-AF536-AF543</f>
        <v>0</v>
      </c>
      <c r="AG529" s="471"/>
      <c r="AH529" s="464"/>
      <c r="AI529" s="460">
        <f>AI15-AI536-AI543</f>
        <v>0</v>
      </c>
      <c r="AJ529" s="472"/>
      <c r="AK529" s="464"/>
      <c r="AL529" s="460">
        <f>AL15-AL536-AL543</f>
        <v>0</v>
      </c>
      <c r="AM529" s="471"/>
      <c r="AN529" s="464"/>
      <c r="AO529" s="460">
        <f>AO15-AO536-AO543</f>
        <v>0</v>
      </c>
      <c r="AP529" s="471"/>
      <c r="AQ529" s="464"/>
      <c r="AR529" s="461"/>
    </row>
    <row r="530" spans="1:44" s="287" customFormat="1" ht="114.75" customHeight="1" thickBot="1">
      <c r="A530" s="860"/>
      <c r="B530" s="861"/>
      <c r="C530" s="861"/>
      <c r="D530" s="473" t="s">
        <v>43</v>
      </c>
      <c r="E530" s="474">
        <f t="shared" si="1287"/>
        <v>0</v>
      </c>
      <c r="F530" s="474">
        <f t="shared" si="1287"/>
        <v>0</v>
      </c>
      <c r="G530" s="475"/>
      <c r="H530" s="460">
        <f t="shared" si="1300"/>
        <v>0</v>
      </c>
      <c r="I530" s="460">
        <f t="shared" si="1300"/>
        <v>0</v>
      </c>
      <c r="J530" s="475"/>
      <c r="K530" s="460">
        <f>K16-K537-K544</f>
        <v>0</v>
      </c>
      <c r="L530" s="474"/>
      <c r="M530" s="475"/>
      <c r="N530" s="460">
        <f>N16-N537-N544</f>
        <v>0</v>
      </c>
      <c r="O530" s="474"/>
      <c r="P530" s="475"/>
      <c r="Q530" s="460">
        <f>Q16-Q537-Q544</f>
        <v>0</v>
      </c>
      <c r="R530" s="474"/>
      <c r="S530" s="475"/>
      <c r="T530" s="460">
        <f>T16-T537-T544</f>
        <v>0</v>
      </c>
      <c r="U530" s="474"/>
      <c r="V530" s="475"/>
      <c r="W530" s="460">
        <f>W16-W537-W544</f>
        <v>0</v>
      </c>
      <c r="X530" s="474"/>
      <c r="Y530" s="475"/>
      <c r="Z530" s="460">
        <f>Z16-Z537-Z544</f>
        <v>0</v>
      </c>
      <c r="AA530" s="476"/>
      <c r="AB530" s="475"/>
      <c r="AC530" s="460">
        <f>AC16-AC537-AC544</f>
        <v>0</v>
      </c>
      <c r="AD530" s="476"/>
      <c r="AE530" s="475"/>
      <c r="AF530" s="460">
        <f>AF16-AF537-AF544</f>
        <v>0</v>
      </c>
      <c r="AG530" s="476"/>
      <c r="AH530" s="475"/>
      <c r="AI530" s="460">
        <f>AI16-AI537-AI544</f>
        <v>0</v>
      </c>
      <c r="AJ530" s="477"/>
      <c r="AK530" s="475"/>
      <c r="AL530" s="460">
        <f>AL16-AL537-AL544</f>
        <v>0</v>
      </c>
      <c r="AM530" s="476"/>
      <c r="AN530" s="475"/>
      <c r="AO530" s="460">
        <f>AO16-AO537-AO544</f>
        <v>0</v>
      </c>
      <c r="AP530" s="474"/>
      <c r="AQ530" s="475"/>
      <c r="AR530" s="478"/>
    </row>
    <row r="531" spans="1:44" s="287" customFormat="1" ht="42.75" customHeight="1" thickBot="1">
      <c r="A531" s="855" t="s">
        <v>410</v>
      </c>
      <c r="B531" s="856"/>
      <c r="C531" s="857"/>
      <c r="D531" s="479" t="s">
        <v>41</v>
      </c>
      <c r="E531" s="453">
        <f>E532+E533+E534</f>
        <v>46162.8</v>
      </c>
      <c r="F531" s="453">
        <f>F532+F533+F534</f>
        <v>22768.1</v>
      </c>
      <c r="G531" s="452">
        <f>F531/E531</f>
        <v>0.4932131499822367</v>
      </c>
      <c r="H531" s="453">
        <f>H532+H533+H534</f>
        <v>0</v>
      </c>
      <c r="I531" s="453">
        <f>I532+I533+I534</f>
        <v>0</v>
      </c>
      <c r="J531" s="452"/>
      <c r="K531" s="453">
        <f t="shared" ref="K531:L531" si="1301">K532+K533+K534</f>
        <v>0</v>
      </c>
      <c r="L531" s="453">
        <f t="shared" si="1301"/>
        <v>0</v>
      </c>
      <c r="M531" s="454">
        <v>0</v>
      </c>
      <c r="N531" s="453">
        <f t="shared" ref="N531:O531" si="1302">N532+N533+N534</f>
        <v>324.89999999999998</v>
      </c>
      <c r="O531" s="453">
        <f t="shared" si="1302"/>
        <v>324.89999999999998</v>
      </c>
      <c r="P531" s="454">
        <f>O531/N531</f>
        <v>1</v>
      </c>
      <c r="Q531" s="453">
        <f t="shared" ref="Q531:R531" si="1303">Q532+Q533+Q534</f>
        <v>1789.3</v>
      </c>
      <c r="R531" s="453">
        <f t="shared" si="1303"/>
        <v>1789.3</v>
      </c>
      <c r="S531" s="454">
        <f>R531/Q531</f>
        <v>1</v>
      </c>
      <c r="T531" s="453">
        <f t="shared" ref="T531:U531" si="1304">T532+T533+T534</f>
        <v>938.9</v>
      </c>
      <c r="U531" s="453">
        <f t="shared" si="1304"/>
        <v>938.9</v>
      </c>
      <c r="V531" s="454">
        <v>0</v>
      </c>
      <c r="W531" s="453">
        <f t="shared" ref="W531:X531" si="1305">W532+W533+W534</f>
        <v>2646.9</v>
      </c>
      <c r="X531" s="453">
        <f t="shared" si="1305"/>
        <v>2646.9</v>
      </c>
      <c r="Y531" s="454">
        <f>X531/W531</f>
        <v>1</v>
      </c>
      <c r="Z531" s="453">
        <f t="shared" ref="Z531:AA531" si="1306">Z532+Z533+Z534</f>
        <v>11023.1</v>
      </c>
      <c r="AA531" s="453">
        <f t="shared" si="1306"/>
        <v>11023.1</v>
      </c>
      <c r="AB531" s="454">
        <f>AA531/Z531</f>
        <v>1</v>
      </c>
      <c r="AC531" s="453">
        <f t="shared" ref="AC531:AD531" si="1307">AC532+AC533+AC534</f>
        <v>641.9</v>
      </c>
      <c r="AD531" s="453">
        <f t="shared" si="1307"/>
        <v>641.9</v>
      </c>
      <c r="AE531" s="465">
        <v>0</v>
      </c>
      <c r="AF531" s="453">
        <f t="shared" ref="AF531:AG531" si="1308">AF532+AF533+AF534</f>
        <v>3643.6000000000004</v>
      </c>
      <c r="AG531" s="453">
        <f t="shared" si="1308"/>
        <v>3643.6000000000004</v>
      </c>
      <c r="AH531" s="454">
        <f>AG531/AF531</f>
        <v>1</v>
      </c>
      <c r="AI531" s="453">
        <f>AI533+AI534+AI535+AI536+AI537</f>
        <v>22348.5</v>
      </c>
      <c r="AJ531" s="455">
        <f>AJ533+AJ534</f>
        <v>1759.5</v>
      </c>
      <c r="AK531" s="454">
        <f>AJ531/AI531</f>
        <v>7.8730116115175511E-2</v>
      </c>
      <c r="AL531" s="453">
        <f>AL533+AL534+AL535+AL536+AL537</f>
        <v>836.2</v>
      </c>
      <c r="AM531" s="453">
        <f>AM533+AM534+AM535+AM536+AM537</f>
        <v>0</v>
      </c>
      <c r="AN531" s="454">
        <f>AM531/AL531</f>
        <v>0</v>
      </c>
      <c r="AO531" s="453">
        <f>AO533+AO534+AO535+AO536+AO537</f>
        <v>1969.5</v>
      </c>
      <c r="AP531" s="453">
        <f>AP533+AP534+AP535+AP536+AP537</f>
        <v>0</v>
      </c>
      <c r="AQ531" s="465">
        <v>0</v>
      </c>
      <c r="AR531" s="480"/>
    </row>
    <row r="532" spans="1:44" s="287" customFormat="1" ht="118.5" customHeight="1">
      <c r="A532" s="858"/>
      <c r="B532" s="859"/>
      <c r="C532" s="859"/>
      <c r="D532" s="481" t="s">
        <v>37</v>
      </c>
      <c r="E532" s="458">
        <f t="shared" ref="E532:F537" si="1309">H532+K532+N532+Q532+T532+W532+Z532+AC532+AF532+AI532+AL532+AO532</f>
        <v>0</v>
      </c>
      <c r="F532" s="458">
        <f t="shared" si="1309"/>
        <v>0</v>
      </c>
      <c r="G532" s="482"/>
      <c r="H532" s="463">
        <f>H69</f>
        <v>0</v>
      </c>
      <c r="I532" s="463">
        <f>I69</f>
        <v>0</v>
      </c>
      <c r="J532" s="482"/>
      <c r="K532" s="458"/>
      <c r="L532" s="458"/>
      <c r="M532" s="482"/>
      <c r="N532" s="458"/>
      <c r="O532" s="458"/>
      <c r="P532" s="482"/>
      <c r="Q532" s="458"/>
      <c r="R532" s="458"/>
      <c r="S532" s="482"/>
      <c r="T532" s="458"/>
      <c r="U532" s="458"/>
      <c r="V532" s="482"/>
      <c r="W532" s="458"/>
      <c r="X532" s="458"/>
      <c r="Y532" s="482"/>
      <c r="Z532" s="458"/>
      <c r="AA532" s="458"/>
      <c r="AB532" s="482"/>
      <c r="AC532" s="458"/>
      <c r="AD532" s="458"/>
      <c r="AE532" s="482"/>
      <c r="AF532" s="458"/>
      <c r="AG532" s="458"/>
      <c r="AH532" s="459"/>
      <c r="AI532" s="458"/>
      <c r="AJ532" s="458"/>
      <c r="AK532" s="482"/>
      <c r="AL532" s="458"/>
      <c r="AM532" s="458"/>
      <c r="AN532" s="482"/>
      <c r="AO532" s="458"/>
      <c r="AP532" s="458"/>
      <c r="AQ532" s="482"/>
      <c r="AR532" s="483"/>
    </row>
    <row r="533" spans="1:44" s="287" customFormat="1" ht="106.5" customHeight="1" thickBot="1">
      <c r="A533" s="858"/>
      <c r="B533" s="859"/>
      <c r="C533" s="859"/>
      <c r="D533" s="484" t="s">
        <v>2</v>
      </c>
      <c r="E533" s="463">
        <f t="shared" si="1309"/>
        <v>18883.3</v>
      </c>
      <c r="F533" s="463">
        <f t="shared" si="1309"/>
        <v>0</v>
      </c>
      <c r="G533" s="464"/>
      <c r="H533" s="463">
        <f>H70</f>
        <v>0</v>
      </c>
      <c r="I533" s="463">
        <f>I70</f>
        <v>0</v>
      </c>
      <c r="J533" s="464"/>
      <c r="K533" s="463">
        <f>K70</f>
        <v>0</v>
      </c>
      <c r="L533" s="463"/>
      <c r="M533" s="464"/>
      <c r="N533" s="463">
        <f>N70</f>
        <v>0</v>
      </c>
      <c r="O533" s="463"/>
      <c r="P533" s="464"/>
      <c r="Q533" s="463">
        <f>Q70</f>
        <v>0</v>
      </c>
      <c r="R533" s="463"/>
      <c r="S533" s="464"/>
      <c r="T533" s="463">
        <f>T70</f>
        <v>0</v>
      </c>
      <c r="U533" s="463"/>
      <c r="V533" s="464"/>
      <c r="W533" s="463">
        <f>W70</f>
        <v>0</v>
      </c>
      <c r="X533" s="463"/>
      <c r="Y533" s="464"/>
      <c r="Z533" s="463">
        <f>Z70</f>
        <v>0</v>
      </c>
      <c r="AA533" s="463"/>
      <c r="AB533" s="464"/>
      <c r="AC533" s="463">
        <f>AC70</f>
        <v>0</v>
      </c>
      <c r="AD533" s="463"/>
      <c r="AE533" s="464"/>
      <c r="AF533" s="463">
        <f>AF70</f>
        <v>0</v>
      </c>
      <c r="AG533" s="463"/>
      <c r="AH533" s="465"/>
      <c r="AI533" s="463">
        <f>AI70</f>
        <v>18883.3</v>
      </c>
      <c r="AJ533" s="463">
        <v>0</v>
      </c>
      <c r="AK533" s="464"/>
      <c r="AL533" s="463">
        <f>AL70</f>
        <v>0</v>
      </c>
      <c r="AM533" s="463">
        <v>0</v>
      </c>
      <c r="AN533" s="464"/>
      <c r="AO533" s="463">
        <f>AO70</f>
        <v>0</v>
      </c>
      <c r="AP533" s="463"/>
      <c r="AQ533" s="464"/>
      <c r="AR533" s="461"/>
    </row>
    <row r="534" spans="1:44" s="287" customFormat="1" ht="87" customHeight="1" thickBot="1">
      <c r="A534" s="858"/>
      <c r="B534" s="859"/>
      <c r="C534" s="859"/>
      <c r="D534" s="484" t="s">
        <v>284</v>
      </c>
      <c r="E534" s="463">
        <f t="shared" si="1309"/>
        <v>27279.5</v>
      </c>
      <c r="F534" s="463">
        <f t="shared" si="1309"/>
        <v>22768.1</v>
      </c>
      <c r="G534" s="464">
        <f t="shared" ref="G534" si="1310">F534/E534</f>
        <v>0.83462306860462976</v>
      </c>
      <c r="H534" s="463">
        <f>H71+H333+H325</f>
        <v>0</v>
      </c>
      <c r="I534" s="463">
        <f>I71+I333+I325</f>
        <v>0</v>
      </c>
      <c r="J534" s="463">
        <f>J71</f>
        <v>0</v>
      </c>
      <c r="K534" s="463">
        <f>K71+K333+K325</f>
        <v>0</v>
      </c>
      <c r="L534" s="463">
        <f>L71+L333+L325</f>
        <v>0</v>
      </c>
      <c r="M534" s="454">
        <v>0</v>
      </c>
      <c r="N534" s="463">
        <f>N71+N333+N325</f>
        <v>324.89999999999998</v>
      </c>
      <c r="O534" s="463">
        <f>O71+O333+O325</f>
        <v>324.89999999999998</v>
      </c>
      <c r="P534" s="454">
        <f>O534/N534</f>
        <v>1</v>
      </c>
      <c r="Q534" s="463">
        <f>Q71+Q333+Q325</f>
        <v>1789.3</v>
      </c>
      <c r="R534" s="463">
        <f>R71+R333+R325</f>
        <v>1789.3</v>
      </c>
      <c r="S534" s="454">
        <f>R534/Q534</f>
        <v>1</v>
      </c>
      <c r="T534" s="463">
        <f>T71+T333+T325</f>
        <v>938.9</v>
      </c>
      <c r="U534" s="463">
        <f>U71+U333+U325</f>
        <v>938.9</v>
      </c>
      <c r="V534" s="454">
        <v>0</v>
      </c>
      <c r="W534" s="463">
        <f>W71+W333+W325</f>
        <v>2646.9</v>
      </c>
      <c r="X534" s="463">
        <f>X71+X333+X325</f>
        <v>2646.9</v>
      </c>
      <c r="Y534" s="454">
        <f>X534/W534</f>
        <v>1</v>
      </c>
      <c r="Z534" s="463">
        <f>Z71+Z333+Z325</f>
        <v>11023.1</v>
      </c>
      <c r="AA534" s="463">
        <f>AA71+AA333+AA325</f>
        <v>11023.1</v>
      </c>
      <c r="AB534" s="465">
        <v>0</v>
      </c>
      <c r="AC534" s="463">
        <f>AC71</f>
        <v>641.9</v>
      </c>
      <c r="AD534" s="463">
        <f>AD71</f>
        <v>641.9</v>
      </c>
      <c r="AE534" s="465">
        <v>0</v>
      </c>
      <c r="AF534" s="463">
        <f>AF71+AF333+AF325</f>
        <v>3643.6000000000004</v>
      </c>
      <c r="AG534" s="463">
        <f>AG71+AG333+AG325</f>
        <v>3643.6000000000004</v>
      </c>
      <c r="AH534" s="465">
        <f t="shared" ref="AH534" si="1311">AG534/AF534</f>
        <v>1</v>
      </c>
      <c r="AI534" s="463">
        <f>AI71+AI333+AI325</f>
        <v>3465.2</v>
      </c>
      <c r="AJ534" s="463">
        <f>AJ71+AJ333+AJ325</f>
        <v>1759.5</v>
      </c>
      <c r="AK534" s="465">
        <f>AK71</f>
        <v>0.50776289968832966</v>
      </c>
      <c r="AL534" s="463">
        <f>AL71+AL333+AL325</f>
        <v>836.2</v>
      </c>
      <c r="AM534" s="463">
        <f>AM71+AM333+AM325</f>
        <v>0</v>
      </c>
      <c r="AN534" s="465">
        <f>AN71</f>
        <v>0</v>
      </c>
      <c r="AO534" s="463">
        <f>AO71+AO333+AO325</f>
        <v>1969.5</v>
      </c>
      <c r="AP534" s="463">
        <f>AP71+AP333+AP325</f>
        <v>0</v>
      </c>
      <c r="AQ534" s="464">
        <f>AQ71</f>
        <v>0</v>
      </c>
      <c r="AR534" s="485"/>
    </row>
    <row r="535" spans="1:44" s="287" customFormat="1" ht="358.5" customHeight="1">
      <c r="A535" s="858"/>
      <c r="B535" s="859"/>
      <c r="C535" s="859"/>
      <c r="D535" s="484" t="s">
        <v>292</v>
      </c>
      <c r="E535" s="463">
        <f t="shared" si="1309"/>
        <v>0</v>
      </c>
      <c r="F535" s="463">
        <f t="shared" si="1309"/>
        <v>0</v>
      </c>
      <c r="G535" s="471"/>
      <c r="H535" s="463"/>
      <c r="I535" s="463"/>
      <c r="J535" s="471"/>
      <c r="K535" s="463"/>
      <c r="L535" s="463"/>
      <c r="M535" s="471"/>
      <c r="N535" s="463"/>
      <c r="O535" s="463"/>
      <c r="P535" s="471"/>
      <c r="Q535" s="463"/>
      <c r="R535" s="463"/>
      <c r="S535" s="471"/>
      <c r="T535" s="463"/>
      <c r="U535" s="463"/>
      <c r="V535" s="471"/>
      <c r="W535" s="463"/>
      <c r="X535" s="463"/>
      <c r="Y535" s="471"/>
      <c r="Z535" s="463"/>
      <c r="AA535" s="471"/>
      <c r="AB535" s="471"/>
      <c r="AC535" s="463"/>
      <c r="AD535" s="471"/>
      <c r="AE535" s="471"/>
      <c r="AF535" s="463"/>
      <c r="AG535" s="471"/>
      <c r="AH535" s="471"/>
      <c r="AI535" s="463"/>
      <c r="AJ535" s="471"/>
      <c r="AK535" s="471"/>
      <c r="AL535" s="463"/>
      <c r="AM535" s="471"/>
      <c r="AN535" s="471"/>
      <c r="AO535" s="471"/>
      <c r="AP535" s="471"/>
      <c r="AQ535" s="471"/>
      <c r="AR535" s="461"/>
    </row>
    <row r="536" spans="1:44" s="287" customFormat="1" ht="82.5" customHeight="1">
      <c r="A536" s="858"/>
      <c r="B536" s="859"/>
      <c r="C536" s="859"/>
      <c r="D536" s="484" t="s">
        <v>285</v>
      </c>
      <c r="E536" s="463">
        <f t="shared" si="1309"/>
        <v>0</v>
      </c>
      <c r="F536" s="463">
        <f t="shared" si="1309"/>
        <v>0</v>
      </c>
      <c r="G536" s="471"/>
      <c r="H536" s="463"/>
      <c r="I536" s="463"/>
      <c r="J536" s="471"/>
      <c r="K536" s="463"/>
      <c r="L536" s="463"/>
      <c r="M536" s="471"/>
      <c r="N536" s="463"/>
      <c r="O536" s="463"/>
      <c r="P536" s="471"/>
      <c r="Q536" s="463"/>
      <c r="R536" s="463"/>
      <c r="S536" s="471"/>
      <c r="T536" s="463"/>
      <c r="U536" s="463"/>
      <c r="V536" s="471"/>
      <c r="W536" s="463"/>
      <c r="X536" s="463"/>
      <c r="Y536" s="471"/>
      <c r="Z536" s="463"/>
      <c r="AA536" s="471"/>
      <c r="AB536" s="471"/>
      <c r="AC536" s="463"/>
      <c r="AD536" s="471"/>
      <c r="AE536" s="471"/>
      <c r="AF536" s="463"/>
      <c r="AG536" s="471"/>
      <c r="AH536" s="471"/>
      <c r="AI536" s="463"/>
      <c r="AJ536" s="471"/>
      <c r="AK536" s="471"/>
      <c r="AL536" s="463"/>
      <c r="AM536" s="471"/>
      <c r="AN536" s="471"/>
      <c r="AO536" s="471"/>
      <c r="AP536" s="471"/>
      <c r="AQ536" s="471"/>
      <c r="AR536" s="461"/>
    </row>
    <row r="537" spans="1:44" s="287" customFormat="1" ht="171" customHeight="1" thickBot="1">
      <c r="A537" s="860"/>
      <c r="B537" s="861"/>
      <c r="C537" s="861"/>
      <c r="D537" s="486" t="s">
        <v>43</v>
      </c>
      <c r="E537" s="474">
        <f t="shared" si="1309"/>
        <v>0</v>
      </c>
      <c r="F537" s="474">
        <f t="shared" si="1309"/>
        <v>0</v>
      </c>
      <c r="G537" s="476"/>
      <c r="H537" s="474"/>
      <c r="I537" s="474"/>
      <c r="J537" s="476"/>
      <c r="K537" s="474"/>
      <c r="L537" s="474"/>
      <c r="M537" s="476"/>
      <c r="N537" s="474"/>
      <c r="O537" s="474"/>
      <c r="P537" s="476"/>
      <c r="Q537" s="474"/>
      <c r="R537" s="474"/>
      <c r="S537" s="476"/>
      <c r="T537" s="474"/>
      <c r="U537" s="474"/>
      <c r="V537" s="476"/>
      <c r="W537" s="474"/>
      <c r="X537" s="474"/>
      <c r="Y537" s="476"/>
      <c r="Z537" s="474"/>
      <c r="AA537" s="476"/>
      <c r="AB537" s="476"/>
      <c r="AC537" s="474"/>
      <c r="AD537" s="476"/>
      <c r="AE537" s="476"/>
      <c r="AF537" s="474"/>
      <c r="AG537" s="476"/>
      <c r="AH537" s="476"/>
      <c r="AI537" s="474"/>
      <c r="AJ537" s="476"/>
      <c r="AK537" s="476"/>
      <c r="AL537" s="474"/>
      <c r="AM537" s="476"/>
      <c r="AN537" s="476"/>
      <c r="AO537" s="474"/>
      <c r="AP537" s="474"/>
      <c r="AQ537" s="476"/>
      <c r="AR537" s="478"/>
    </row>
    <row r="538" spans="1:44" s="285" customFormat="1" ht="45" hidden="1" customHeight="1" thickBot="1">
      <c r="A538" s="871" t="s">
        <v>418</v>
      </c>
      <c r="B538" s="872"/>
      <c r="C538" s="873"/>
      <c r="D538" s="487" t="s">
        <v>41</v>
      </c>
      <c r="E538" s="488">
        <f>E539+E540+E541+E543+E544</f>
        <v>0</v>
      </c>
      <c r="F538" s="488">
        <f>I538+L538+O538+R538+U538+X538+AA538+AD538+AG538+AJ538+AM538+AP538</f>
        <v>0</v>
      </c>
      <c r="G538" s="489">
        <v>0</v>
      </c>
      <c r="H538" s="490"/>
      <c r="I538" s="490"/>
      <c r="J538" s="491"/>
      <c r="K538" s="490"/>
      <c r="L538" s="490"/>
      <c r="M538" s="491"/>
      <c r="N538" s="490"/>
      <c r="O538" s="490"/>
      <c r="P538" s="491"/>
      <c r="Q538" s="460"/>
      <c r="R538" s="460"/>
      <c r="S538" s="452"/>
      <c r="T538" s="490">
        <f>T540</f>
        <v>0</v>
      </c>
      <c r="U538" s="490">
        <f>U540</f>
        <v>0</v>
      </c>
      <c r="V538" s="489"/>
      <c r="W538" s="490"/>
      <c r="X538" s="490"/>
      <c r="Y538" s="491"/>
      <c r="Z538" s="490"/>
      <c r="AA538" s="492"/>
      <c r="AB538" s="491"/>
      <c r="AC538" s="490"/>
      <c r="AD538" s="492"/>
      <c r="AE538" s="491"/>
      <c r="AF538" s="460"/>
      <c r="AG538" s="534"/>
      <c r="AH538" s="452"/>
      <c r="AI538" s="490">
        <f>AI539+AI540+AI541+AI543+AI544</f>
        <v>0</v>
      </c>
      <c r="AJ538" s="490">
        <f>AJ539+AJ540+AJ541+AJ543+AJ544</f>
        <v>0</v>
      </c>
      <c r="AK538" s="491"/>
      <c r="AL538" s="490"/>
      <c r="AM538" s="492"/>
      <c r="AN538" s="491"/>
      <c r="AO538" s="490"/>
      <c r="AP538" s="490"/>
      <c r="AQ538" s="491"/>
      <c r="AR538" s="493"/>
    </row>
    <row r="539" spans="1:44" s="285" customFormat="1" ht="37.5" hidden="1" customHeight="1">
      <c r="A539" s="874"/>
      <c r="B539" s="703"/>
      <c r="C539" s="704"/>
      <c r="D539" s="494" t="s">
        <v>37</v>
      </c>
      <c r="E539" s="463">
        <f>H539+K539+N539+Q539+T539+W539+Z539+AC539+AF539+AI539+AL539+AO539</f>
        <v>0</v>
      </c>
      <c r="F539" s="463">
        <f>I539+L539+O539+R539+U539+X539+AA539+AD539+AG539+AJ539+AM539+AP539</f>
        <v>0</v>
      </c>
      <c r="G539" s="459"/>
      <c r="H539" s="495"/>
      <c r="I539" s="495"/>
      <c r="J539" s="482"/>
      <c r="K539" s="495"/>
      <c r="L539" s="495"/>
      <c r="M539" s="482"/>
      <c r="N539" s="495"/>
      <c r="O539" s="495"/>
      <c r="P539" s="482"/>
      <c r="Q539" s="497"/>
      <c r="R539" s="497"/>
      <c r="S539" s="482"/>
      <c r="T539" s="495"/>
      <c r="U539" s="495"/>
      <c r="V539" s="459"/>
      <c r="W539" s="495"/>
      <c r="X539" s="495"/>
      <c r="Y539" s="482"/>
      <c r="Z539" s="495"/>
      <c r="AA539" s="496"/>
      <c r="AB539" s="482"/>
      <c r="AC539" s="495"/>
      <c r="AD539" s="496"/>
      <c r="AE539" s="482"/>
      <c r="AF539" s="497"/>
      <c r="AG539" s="498"/>
      <c r="AH539" s="482"/>
      <c r="AI539" s="497"/>
      <c r="AJ539" s="498"/>
      <c r="AK539" s="482"/>
      <c r="AL539" s="495"/>
      <c r="AM539" s="496"/>
      <c r="AN539" s="482"/>
      <c r="AO539" s="495"/>
      <c r="AP539" s="495"/>
      <c r="AQ539" s="482"/>
      <c r="AR539" s="499"/>
    </row>
    <row r="540" spans="1:44" s="285" customFormat="1" ht="39.75" hidden="1" customHeight="1">
      <c r="A540" s="874"/>
      <c r="B540" s="703"/>
      <c r="C540" s="704"/>
      <c r="D540" s="500" t="s">
        <v>2</v>
      </c>
      <c r="E540" s="463">
        <f t="shared" ref="E540:E544" si="1312">H540+K540+N540+Q540+T540+W540+Z540+AC540+AF540+AI540+AL540+AO540</f>
        <v>0</v>
      </c>
      <c r="F540" s="463">
        <f t="shared" ref="F540:F544" si="1313">I540+L540+O540+R540+U540+X540+AA540+AD540+AG540+AJ540+AM540+AP540</f>
        <v>0</v>
      </c>
      <c r="G540" s="465">
        <v>0</v>
      </c>
      <c r="H540" s="495"/>
      <c r="I540" s="495"/>
      <c r="J540" s="464"/>
      <c r="K540" s="495"/>
      <c r="L540" s="495"/>
      <c r="M540" s="464"/>
      <c r="N540" s="463">
        <v>0</v>
      </c>
      <c r="O540" s="463"/>
      <c r="P540" s="464"/>
      <c r="Q540" s="463">
        <v>0</v>
      </c>
      <c r="R540" s="463"/>
      <c r="S540" s="464"/>
      <c r="T540" s="463">
        <v>0</v>
      </c>
      <c r="U540" s="463">
        <v>0</v>
      </c>
      <c r="V540" s="465"/>
      <c r="W540" s="463"/>
      <c r="X540" s="463"/>
      <c r="Y540" s="464"/>
      <c r="Z540" s="495"/>
      <c r="AA540" s="496"/>
      <c r="AB540" s="464"/>
      <c r="AC540" s="495"/>
      <c r="AD540" s="496"/>
      <c r="AE540" s="464"/>
      <c r="AF540" s="497"/>
      <c r="AG540" s="498"/>
      <c r="AH540" s="464"/>
      <c r="AI540" s="497"/>
      <c r="AJ540" s="498"/>
      <c r="AK540" s="464"/>
      <c r="AL540" s="495"/>
      <c r="AM540" s="496"/>
      <c r="AN540" s="464"/>
      <c r="AO540" s="495"/>
      <c r="AP540" s="495"/>
      <c r="AQ540" s="464"/>
      <c r="AR540" s="499"/>
    </row>
    <row r="541" spans="1:44" s="285" customFormat="1" ht="39.75" hidden="1" customHeight="1" thickBot="1">
      <c r="A541" s="874"/>
      <c r="B541" s="703"/>
      <c r="C541" s="704"/>
      <c r="D541" s="500" t="s">
        <v>284</v>
      </c>
      <c r="E541" s="463">
        <f t="shared" si="1312"/>
        <v>0</v>
      </c>
      <c r="F541" s="463">
        <f t="shared" si="1313"/>
        <v>0</v>
      </c>
      <c r="G541" s="464"/>
      <c r="H541" s="495"/>
      <c r="I541" s="495"/>
      <c r="J541" s="464"/>
      <c r="K541" s="495"/>
      <c r="L541" s="495"/>
      <c r="M541" s="464"/>
      <c r="N541" s="495"/>
      <c r="O541" s="495"/>
      <c r="P541" s="464"/>
      <c r="Q541" s="497"/>
      <c r="R541" s="497"/>
      <c r="S541" s="464"/>
      <c r="T541" s="495"/>
      <c r="U541" s="495"/>
      <c r="V541" s="464"/>
      <c r="W541" s="495"/>
      <c r="X541" s="495"/>
      <c r="Y541" s="464"/>
      <c r="Z541" s="495"/>
      <c r="AA541" s="496"/>
      <c r="AB541" s="464"/>
      <c r="AC541" s="495"/>
      <c r="AD541" s="496"/>
      <c r="AE541" s="464"/>
      <c r="AF541" s="497"/>
      <c r="AG541" s="498"/>
      <c r="AH541" s="464"/>
      <c r="AI541" s="497"/>
      <c r="AJ541" s="501"/>
      <c r="AK541" s="464"/>
      <c r="AL541" s="495"/>
      <c r="AM541" s="496"/>
      <c r="AN541" s="464"/>
      <c r="AO541" s="496"/>
      <c r="AP541" s="496"/>
      <c r="AQ541" s="464"/>
      <c r="AR541" s="502"/>
    </row>
    <row r="542" spans="1:44" s="285" customFormat="1" ht="39.75" hidden="1" customHeight="1">
      <c r="A542" s="874"/>
      <c r="B542" s="703"/>
      <c r="C542" s="704"/>
      <c r="D542" s="500" t="s">
        <v>292</v>
      </c>
      <c r="E542" s="503">
        <f t="shared" si="1312"/>
        <v>0</v>
      </c>
      <c r="F542" s="503">
        <f t="shared" si="1313"/>
        <v>0</v>
      </c>
      <c r="G542" s="471"/>
      <c r="H542" s="495"/>
      <c r="I542" s="495"/>
      <c r="J542" s="471"/>
      <c r="K542" s="495"/>
      <c r="L542" s="495"/>
      <c r="M542" s="471"/>
      <c r="N542" s="495"/>
      <c r="O542" s="495"/>
      <c r="P542" s="471"/>
      <c r="Q542" s="497"/>
      <c r="R542" s="497"/>
      <c r="S542" s="471"/>
      <c r="T542" s="495"/>
      <c r="U542" s="495"/>
      <c r="V542" s="471"/>
      <c r="W542" s="495"/>
      <c r="X542" s="495"/>
      <c r="Y542" s="471"/>
      <c r="Z542" s="495"/>
      <c r="AA542" s="496"/>
      <c r="AB542" s="471"/>
      <c r="AC542" s="495"/>
      <c r="AD542" s="496"/>
      <c r="AE542" s="471"/>
      <c r="AF542" s="497"/>
      <c r="AG542" s="498"/>
      <c r="AH542" s="471"/>
      <c r="AI542" s="497"/>
      <c r="AJ542" s="498"/>
      <c r="AK542" s="471"/>
      <c r="AL542" s="495"/>
      <c r="AM542" s="496"/>
      <c r="AN542" s="471"/>
      <c r="AO542" s="496"/>
      <c r="AP542" s="496"/>
      <c r="AQ542" s="471"/>
      <c r="AR542" s="499"/>
    </row>
    <row r="543" spans="1:44" s="285" customFormat="1" ht="37.5" hidden="1" customHeight="1">
      <c r="A543" s="874"/>
      <c r="B543" s="703"/>
      <c r="C543" s="704"/>
      <c r="D543" s="500" t="s">
        <v>285</v>
      </c>
      <c r="E543" s="463">
        <f t="shared" si="1312"/>
        <v>0</v>
      </c>
      <c r="F543" s="463">
        <f t="shared" si="1313"/>
        <v>0</v>
      </c>
      <c r="G543" s="471"/>
      <c r="H543" s="495"/>
      <c r="I543" s="495"/>
      <c r="J543" s="471"/>
      <c r="K543" s="495"/>
      <c r="L543" s="495"/>
      <c r="M543" s="471"/>
      <c r="N543" s="495"/>
      <c r="O543" s="495"/>
      <c r="P543" s="471"/>
      <c r="Q543" s="497"/>
      <c r="R543" s="497"/>
      <c r="S543" s="471"/>
      <c r="T543" s="495"/>
      <c r="U543" s="495"/>
      <c r="V543" s="471"/>
      <c r="W543" s="495"/>
      <c r="X543" s="495"/>
      <c r="Y543" s="471"/>
      <c r="Z543" s="495"/>
      <c r="AA543" s="496"/>
      <c r="AB543" s="471"/>
      <c r="AC543" s="495"/>
      <c r="AD543" s="496"/>
      <c r="AE543" s="471"/>
      <c r="AF543" s="497"/>
      <c r="AG543" s="498"/>
      <c r="AH543" s="471"/>
      <c r="AI543" s="497"/>
      <c r="AJ543" s="498"/>
      <c r="AK543" s="471"/>
      <c r="AL543" s="495"/>
      <c r="AM543" s="496"/>
      <c r="AN543" s="471"/>
      <c r="AO543" s="496"/>
      <c r="AP543" s="496"/>
      <c r="AQ543" s="471"/>
      <c r="AR543" s="499"/>
    </row>
    <row r="544" spans="1:44" s="285" customFormat="1" ht="45" hidden="1" customHeight="1" thickBot="1">
      <c r="A544" s="875"/>
      <c r="B544" s="876"/>
      <c r="C544" s="877"/>
      <c r="D544" s="504" t="s">
        <v>43</v>
      </c>
      <c r="E544" s="463">
        <f t="shared" si="1312"/>
        <v>0</v>
      </c>
      <c r="F544" s="463">
        <f t="shared" si="1313"/>
        <v>0</v>
      </c>
      <c r="G544" s="476"/>
      <c r="H544" s="505"/>
      <c r="I544" s="505"/>
      <c r="J544" s="476"/>
      <c r="K544" s="505"/>
      <c r="L544" s="505"/>
      <c r="M544" s="476"/>
      <c r="N544" s="505"/>
      <c r="O544" s="505"/>
      <c r="P544" s="476"/>
      <c r="Q544" s="507"/>
      <c r="R544" s="507"/>
      <c r="S544" s="476"/>
      <c r="T544" s="505"/>
      <c r="U544" s="505"/>
      <c r="V544" s="476"/>
      <c r="W544" s="505"/>
      <c r="X544" s="505"/>
      <c r="Y544" s="476"/>
      <c r="Z544" s="505"/>
      <c r="AA544" s="506"/>
      <c r="AB544" s="476"/>
      <c r="AC544" s="505"/>
      <c r="AD544" s="506"/>
      <c r="AE544" s="476"/>
      <c r="AF544" s="507"/>
      <c r="AG544" s="508"/>
      <c r="AH544" s="476"/>
      <c r="AI544" s="507"/>
      <c r="AJ544" s="508"/>
      <c r="AK544" s="476"/>
      <c r="AL544" s="505"/>
      <c r="AM544" s="506"/>
      <c r="AN544" s="476"/>
      <c r="AO544" s="505"/>
      <c r="AP544" s="505"/>
      <c r="AQ544" s="476"/>
      <c r="AR544" s="499"/>
    </row>
    <row r="545" spans="1:44" s="285" customFormat="1" ht="46.5" customHeight="1" thickBot="1">
      <c r="A545" s="878" t="s">
        <v>466</v>
      </c>
      <c r="B545" s="872"/>
      <c r="C545" s="873"/>
      <c r="D545" s="481" t="s">
        <v>41</v>
      </c>
      <c r="E545" s="503">
        <f>H545+K545+N545+Q545+T545+W545+Z545+AC545+AF545+AI545+AL545+AO545</f>
        <v>1502.6</v>
      </c>
      <c r="F545" s="503">
        <f>I545+L545+O545+R545+U545+X545+AA545+AD545+AG545+AJ545+AM545+AP545</f>
        <v>1502.6</v>
      </c>
      <c r="G545" s="459">
        <v>0</v>
      </c>
      <c r="H545" s="460"/>
      <c r="I545" s="460"/>
      <c r="J545" s="534"/>
      <c r="K545" s="463">
        <f>K548</f>
        <v>0</v>
      </c>
      <c r="L545" s="460"/>
      <c r="M545" s="459">
        <v>0</v>
      </c>
      <c r="N545" s="460"/>
      <c r="O545" s="460"/>
      <c r="P545" s="460"/>
      <c r="Q545" s="453">
        <f t="shared" ref="Q545" si="1314">Q546+Q547+Q548</f>
        <v>0</v>
      </c>
      <c r="R545" s="460"/>
      <c r="S545" s="460"/>
      <c r="T545" s="460">
        <f>T548</f>
        <v>0</v>
      </c>
      <c r="U545" s="460"/>
      <c r="V545" s="460"/>
      <c r="W545" s="460">
        <f>W548</f>
        <v>0</v>
      </c>
      <c r="X545" s="460">
        <f t="shared" ref="X545:AR545" si="1315">X548</f>
        <v>0</v>
      </c>
      <c r="Y545" s="459"/>
      <c r="Z545" s="460">
        <f t="shared" si="1315"/>
        <v>0</v>
      </c>
      <c r="AA545" s="460">
        <f t="shared" si="1315"/>
        <v>0</v>
      </c>
      <c r="AB545" s="460">
        <f t="shared" si="1315"/>
        <v>0</v>
      </c>
      <c r="AC545" s="460">
        <f t="shared" si="1315"/>
        <v>284.60000000000002</v>
      </c>
      <c r="AD545" s="460">
        <f t="shared" si="1315"/>
        <v>284.60000000000002</v>
      </c>
      <c r="AE545" s="460">
        <v>0</v>
      </c>
      <c r="AF545" s="460">
        <f>AF546+AF547+AF548+AF550+AF551</f>
        <v>0</v>
      </c>
      <c r="AG545" s="460">
        <f>AG546+AG547+AG548+AG550+AG551</f>
        <v>0</v>
      </c>
      <c r="AH545" s="609"/>
      <c r="AI545" s="460">
        <f t="shared" si="1315"/>
        <v>1218</v>
      </c>
      <c r="AJ545" s="460">
        <f t="shared" si="1315"/>
        <v>1218</v>
      </c>
      <c r="AK545" s="460">
        <f t="shared" si="1315"/>
        <v>0</v>
      </c>
      <c r="AL545" s="460">
        <f t="shared" si="1315"/>
        <v>0</v>
      </c>
      <c r="AM545" s="460">
        <f t="shared" si="1315"/>
        <v>0</v>
      </c>
      <c r="AN545" s="460">
        <f t="shared" si="1315"/>
        <v>0</v>
      </c>
      <c r="AO545" s="460">
        <f t="shared" si="1315"/>
        <v>0</v>
      </c>
      <c r="AP545" s="460">
        <f t="shared" si="1315"/>
        <v>0</v>
      </c>
      <c r="AQ545" s="460">
        <f t="shared" si="1315"/>
        <v>0</v>
      </c>
      <c r="AR545" s="460">
        <f t="shared" si="1315"/>
        <v>0</v>
      </c>
    </row>
    <row r="546" spans="1:44" s="285" customFormat="1" ht="112.5" customHeight="1">
      <c r="A546" s="702"/>
      <c r="B546" s="703"/>
      <c r="C546" s="704"/>
      <c r="D546" s="494" t="s">
        <v>37</v>
      </c>
      <c r="E546" s="463">
        <f>H546+K546+N546+Q546+T546+W546+Z546+AC546+AF546+AI546+AL546+AO546</f>
        <v>0</v>
      </c>
      <c r="F546" s="463">
        <f>I546+L546+O546+R546+U546+X546+AA546+AD546+AG546+AJ546+AM546+AP546</f>
        <v>0</v>
      </c>
      <c r="G546" s="509"/>
      <c r="H546" s="495"/>
      <c r="I546" s="495"/>
      <c r="J546" s="496"/>
      <c r="K546" s="495"/>
      <c r="L546" s="495"/>
      <c r="M546" s="509"/>
      <c r="N546" s="495"/>
      <c r="O546" s="495"/>
      <c r="P546" s="495"/>
      <c r="Q546" s="497"/>
      <c r="R546" s="497"/>
      <c r="S546" s="497"/>
      <c r="T546" s="495"/>
      <c r="U546" s="495"/>
      <c r="V546" s="495"/>
      <c r="W546" s="495"/>
      <c r="X546" s="495"/>
      <c r="Y546" s="510"/>
      <c r="Z546" s="495"/>
      <c r="AA546" s="496"/>
      <c r="AB546" s="496"/>
      <c r="AC546" s="495"/>
      <c r="AD546" s="496"/>
      <c r="AE546" s="498"/>
      <c r="AF546" s="497"/>
      <c r="AG546" s="498"/>
      <c r="AH546" s="498"/>
      <c r="AI546" s="497"/>
      <c r="AJ546" s="498"/>
      <c r="AK546" s="498"/>
      <c r="AL546" s="495"/>
      <c r="AM546" s="496"/>
      <c r="AN546" s="496"/>
      <c r="AO546" s="495"/>
      <c r="AP546" s="495"/>
      <c r="AQ546" s="496"/>
      <c r="AR546" s="511"/>
    </row>
    <row r="547" spans="1:44" s="285" customFormat="1" ht="161.25" customHeight="1">
      <c r="A547" s="702"/>
      <c r="B547" s="703"/>
      <c r="C547" s="704"/>
      <c r="D547" s="500" t="s">
        <v>2</v>
      </c>
      <c r="E547" s="463">
        <f t="shared" ref="E547:E551" si="1316">H547+K547+N547+Q547+T547+W547+Z547+AC547+AF547+AI547+AL547+AO547</f>
        <v>0</v>
      </c>
      <c r="F547" s="463">
        <f t="shared" ref="F547:F551" si="1317">I547+L547+O547+R547+U547+X547+AA547+AD547+AG547+AJ547+AM547+AP547</f>
        <v>0</v>
      </c>
      <c r="G547" s="459">
        <v>0</v>
      </c>
      <c r="H547" s="495"/>
      <c r="I547" s="495"/>
      <c r="J547" s="496"/>
      <c r="K547" s="495"/>
      <c r="L547" s="495"/>
      <c r="M547" s="459">
        <v>0</v>
      </c>
      <c r="N547" s="495"/>
      <c r="O547" s="495"/>
      <c r="P547" s="495"/>
      <c r="Q547" s="497"/>
      <c r="R547" s="497"/>
      <c r="S547" s="497"/>
      <c r="T547" s="495"/>
      <c r="U547" s="495"/>
      <c r="V547" s="495"/>
      <c r="W547" s="495"/>
      <c r="X547" s="495"/>
      <c r="Y547" s="510"/>
      <c r="Z547" s="495"/>
      <c r="AA547" s="496"/>
      <c r="AB547" s="496"/>
      <c r="AC547" s="495"/>
      <c r="AD547" s="496"/>
      <c r="AE547" s="498"/>
      <c r="AF547" s="497">
        <f>AF169</f>
        <v>0</v>
      </c>
      <c r="AG547" s="497">
        <f>AG169</f>
        <v>0</v>
      </c>
      <c r="AH547" s="512"/>
      <c r="AI547" s="497"/>
      <c r="AJ547" s="498"/>
      <c r="AK547" s="498"/>
      <c r="AL547" s="495"/>
      <c r="AM547" s="496"/>
      <c r="AN547" s="496"/>
      <c r="AO547" s="495"/>
      <c r="AP547" s="495"/>
      <c r="AQ547" s="496"/>
      <c r="AR547" s="511"/>
    </row>
    <row r="548" spans="1:44" s="285" customFormat="1" ht="85.5" customHeight="1" thickBot="1">
      <c r="A548" s="702"/>
      <c r="B548" s="703"/>
      <c r="C548" s="704"/>
      <c r="D548" s="500" t="s">
        <v>284</v>
      </c>
      <c r="E548" s="463">
        <f t="shared" si="1316"/>
        <v>1502.6</v>
      </c>
      <c r="F548" s="463">
        <f t="shared" si="1317"/>
        <v>1502.6</v>
      </c>
      <c r="G548" s="513">
        <v>0</v>
      </c>
      <c r="H548" s="495">
        <f>H191</f>
        <v>0</v>
      </c>
      <c r="I548" s="495">
        <f>I191</f>
        <v>0</v>
      </c>
      <c r="J548" s="496"/>
      <c r="K548" s="495">
        <f>K191</f>
        <v>0</v>
      </c>
      <c r="L548" s="495">
        <f>L191</f>
        <v>0</v>
      </c>
      <c r="M548" s="513">
        <v>0</v>
      </c>
      <c r="N548" s="495">
        <f>N191</f>
        <v>0</v>
      </c>
      <c r="O548" s="495">
        <f>O191</f>
        <v>0</v>
      </c>
      <c r="P548" s="496"/>
      <c r="Q548" s="497">
        <f>Q191</f>
        <v>0</v>
      </c>
      <c r="R548" s="497">
        <f>R191</f>
        <v>0</v>
      </c>
      <c r="S548" s="498"/>
      <c r="T548" s="495">
        <f>T191</f>
        <v>0</v>
      </c>
      <c r="U548" s="495">
        <f>U191</f>
        <v>0</v>
      </c>
      <c r="V548" s="496"/>
      <c r="W548" s="495">
        <f>W317+W310+W303+W296+W289+W191</f>
        <v>0</v>
      </c>
      <c r="X548" s="495">
        <f>X317+X310+X303+X296+X289+X191</f>
        <v>0</v>
      </c>
      <c r="Y548" s="513"/>
      <c r="Z548" s="495">
        <f>Z317+Z310+Z303+Z296+Z289+Z191</f>
        <v>0</v>
      </c>
      <c r="AA548" s="495">
        <f>AA317+AA310+AA303+AA296+AA289+AA191</f>
        <v>0</v>
      </c>
      <c r="AB548" s="496"/>
      <c r="AC548" s="495">
        <f>AC317+AC310+AC303+AC296+AC289+AC191</f>
        <v>284.60000000000002</v>
      </c>
      <c r="AD548" s="495">
        <f>AD317+AD310+AD303+AD296+AD289+AD191</f>
        <v>284.60000000000002</v>
      </c>
      <c r="AE548" s="498"/>
      <c r="AF548" s="497">
        <f>AF317+AF310+AF303+AF296+AF289+AF191</f>
        <v>0</v>
      </c>
      <c r="AG548" s="497">
        <f>AG317+AG310+AG303+AG296+AG289+AG191</f>
        <v>0</v>
      </c>
      <c r="AH548" s="498"/>
      <c r="AI548" s="495">
        <f>AI317+AI310+AI303+AI296+AI289+AI191</f>
        <v>1218</v>
      </c>
      <c r="AJ548" s="495">
        <f>AJ317+AJ310+AJ303+AJ296+AJ289+AJ191</f>
        <v>1218</v>
      </c>
      <c r="AK548" s="512"/>
      <c r="AL548" s="495">
        <f>AL317+AL310+AL303+AL296+AL289+AL191</f>
        <v>0</v>
      </c>
      <c r="AM548" s="495">
        <f>AM317+AM310+AM303+AM296+AM289+AM191</f>
        <v>0</v>
      </c>
      <c r="AN548" s="496"/>
      <c r="AO548" s="495">
        <f>AO317+AO310+AO303+AO296+AO289+AO191</f>
        <v>0</v>
      </c>
      <c r="AP548" s="495">
        <f>AP317+AP310+AP303+AP296+AP289+AP191</f>
        <v>0</v>
      </c>
      <c r="AQ548" s="496"/>
      <c r="AR548" s="514"/>
    </row>
    <row r="549" spans="1:44" s="285" customFormat="1" ht="372.75" customHeight="1">
      <c r="A549" s="702"/>
      <c r="B549" s="703"/>
      <c r="C549" s="704"/>
      <c r="D549" s="500" t="s">
        <v>292</v>
      </c>
      <c r="E549" s="503">
        <f t="shared" si="1316"/>
        <v>0</v>
      </c>
      <c r="F549" s="503">
        <f t="shared" si="1317"/>
        <v>0</v>
      </c>
      <c r="G549" s="496"/>
      <c r="H549" s="495"/>
      <c r="I549" s="495"/>
      <c r="J549" s="496"/>
      <c r="K549" s="495"/>
      <c r="L549" s="495"/>
      <c r="M549" s="496"/>
      <c r="N549" s="495"/>
      <c r="O549" s="495"/>
      <c r="P549" s="496"/>
      <c r="Q549" s="497"/>
      <c r="R549" s="497"/>
      <c r="S549" s="498"/>
      <c r="T549" s="495"/>
      <c r="U549" s="495"/>
      <c r="V549" s="496"/>
      <c r="W549" s="495"/>
      <c r="X549" s="495"/>
      <c r="Y549" s="496"/>
      <c r="Z549" s="495"/>
      <c r="AA549" s="496"/>
      <c r="AB549" s="496"/>
      <c r="AC549" s="495"/>
      <c r="AD549" s="496"/>
      <c r="AE549" s="498"/>
      <c r="AF549" s="497"/>
      <c r="AG549" s="498"/>
      <c r="AH549" s="498"/>
      <c r="AI549" s="497"/>
      <c r="AJ549" s="498"/>
      <c r="AK549" s="498"/>
      <c r="AL549" s="495"/>
      <c r="AM549" s="496"/>
      <c r="AN549" s="496"/>
      <c r="AO549" s="496"/>
      <c r="AP549" s="496"/>
      <c r="AQ549" s="496"/>
      <c r="AR549" s="511"/>
    </row>
    <row r="550" spans="1:44" s="285" customFormat="1" ht="102.75" customHeight="1">
      <c r="A550" s="702"/>
      <c r="B550" s="703"/>
      <c r="C550" s="704"/>
      <c r="D550" s="500" t="s">
        <v>285</v>
      </c>
      <c r="E550" s="463">
        <f t="shared" si="1316"/>
        <v>0</v>
      </c>
      <c r="F550" s="463">
        <f t="shared" si="1317"/>
        <v>0</v>
      </c>
      <c r="G550" s="496"/>
      <c r="H550" s="495"/>
      <c r="I550" s="495"/>
      <c r="J550" s="496"/>
      <c r="K550" s="495"/>
      <c r="L550" s="495"/>
      <c r="M550" s="496"/>
      <c r="N550" s="495"/>
      <c r="O550" s="495"/>
      <c r="P550" s="496"/>
      <c r="Q550" s="497"/>
      <c r="R550" s="497"/>
      <c r="S550" s="498"/>
      <c r="T550" s="495"/>
      <c r="U550" s="495"/>
      <c r="V550" s="496"/>
      <c r="W550" s="495"/>
      <c r="X550" s="495"/>
      <c r="Y550" s="496"/>
      <c r="Z550" s="495"/>
      <c r="AA550" s="496"/>
      <c r="AB550" s="496"/>
      <c r="AC550" s="495"/>
      <c r="AD550" s="496"/>
      <c r="AE550" s="498"/>
      <c r="AF550" s="497"/>
      <c r="AG550" s="498"/>
      <c r="AH550" s="498"/>
      <c r="AI550" s="497"/>
      <c r="AJ550" s="498"/>
      <c r="AK550" s="498"/>
      <c r="AL550" s="495"/>
      <c r="AM550" s="496"/>
      <c r="AN550" s="496"/>
      <c r="AO550" s="496"/>
      <c r="AP550" s="496"/>
      <c r="AQ550" s="496"/>
      <c r="AR550" s="511"/>
    </row>
    <row r="551" spans="1:44" s="285" customFormat="1" ht="135" customHeight="1" thickBot="1">
      <c r="A551" s="705"/>
      <c r="B551" s="706"/>
      <c r="C551" s="707"/>
      <c r="D551" s="494" t="s">
        <v>43</v>
      </c>
      <c r="E551" s="463">
        <f t="shared" si="1316"/>
        <v>0</v>
      </c>
      <c r="F551" s="463">
        <f t="shared" si="1317"/>
        <v>0</v>
      </c>
      <c r="G551" s="496"/>
      <c r="H551" s="495"/>
      <c r="I551" s="495"/>
      <c r="J551" s="496"/>
      <c r="K551" s="495"/>
      <c r="L551" s="495"/>
      <c r="M551" s="495"/>
      <c r="N551" s="495"/>
      <c r="O551" s="495"/>
      <c r="P551" s="495"/>
      <c r="Q551" s="497"/>
      <c r="R551" s="497"/>
      <c r="S551" s="497"/>
      <c r="T551" s="495"/>
      <c r="U551" s="495"/>
      <c r="V551" s="495"/>
      <c r="W551" s="495"/>
      <c r="X551" s="495"/>
      <c r="Y551" s="495"/>
      <c r="Z551" s="495"/>
      <c r="AA551" s="496"/>
      <c r="AB551" s="496"/>
      <c r="AC551" s="495"/>
      <c r="AD551" s="496"/>
      <c r="AE551" s="498"/>
      <c r="AF551" s="497"/>
      <c r="AG551" s="498"/>
      <c r="AH551" s="498"/>
      <c r="AI551" s="497"/>
      <c r="AJ551" s="498"/>
      <c r="AK551" s="498"/>
      <c r="AL551" s="495"/>
      <c r="AM551" s="496"/>
      <c r="AN551" s="496"/>
      <c r="AO551" s="495"/>
      <c r="AP551" s="495"/>
      <c r="AQ551" s="496"/>
      <c r="AR551" s="511"/>
    </row>
    <row r="552" spans="1:44" s="285" customFormat="1" ht="54.75" customHeight="1">
      <c r="A552" s="699" t="s">
        <v>467</v>
      </c>
      <c r="B552" s="700"/>
      <c r="C552" s="701"/>
      <c r="D552" s="531" t="s">
        <v>41</v>
      </c>
      <c r="E552" s="503">
        <f>E554</f>
        <v>8886.6</v>
      </c>
      <c r="F552" s="503">
        <f>F554</f>
        <v>4225.1000000000004</v>
      </c>
      <c r="G552" s="463"/>
      <c r="H552" s="463"/>
      <c r="I552" s="463"/>
      <c r="J552" s="471"/>
      <c r="K552" s="463">
        <f>K553+K554+K555+K557+K558</f>
        <v>1925.1</v>
      </c>
      <c r="L552" s="463">
        <f>L553+L554+L555+L557+L558</f>
        <v>1925.1</v>
      </c>
      <c r="M552" s="463">
        <v>0</v>
      </c>
      <c r="N552" s="463"/>
      <c r="O552" s="463"/>
      <c r="P552" s="463"/>
      <c r="Q552" s="463">
        <f>Q554</f>
        <v>0</v>
      </c>
      <c r="R552" s="463"/>
      <c r="S552" s="463"/>
      <c r="T552" s="463"/>
      <c r="U552" s="463"/>
      <c r="V552" s="463"/>
      <c r="W552" s="463"/>
      <c r="X552" s="463"/>
      <c r="Y552" s="463"/>
      <c r="Z552" s="463"/>
      <c r="AA552" s="471"/>
      <c r="AB552" s="471"/>
      <c r="AC552" s="463"/>
      <c r="AD552" s="471"/>
      <c r="AE552" s="471"/>
      <c r="AF552" s="463"/>
      <c r="AG552" s="471"/>
      <c r="AH552" s="471"/>
      <c r="AI552" s="463"/>
      <c r="AJ552" s="463"/>
      <c r="AK552" s="465"/>
      <c r="AL552" s="463"/>
      <c r="AM552" s="471"/>
      <c r="AN552" s="471"/>
      <c r="AO552" s="463"/>
      <c r="AP552" s="463"/>
      <c r="AQ552" s="471"/>
      <c r="AR552" s="532"/>
    </row>
    <row r="553" spans="1:44" s="285" customFormat="1" ht="147" customHeight="1">
      <c r="A553" s="702"/>
      <c r="B553" s="703"/>
      <c r="C553" s="704"/>
      <c r="D553" s="531" t="s">
        <v>37</v>
      </c>
      <c r="E553" s="463">
        <f>H553+K553+N553+Q553+T553+W553+Z553+AC553+AF553+AI553+AL553+AO553</f>
        <v>0</v>
      </c>
      <c r="F553" s="463">
        <f>I553+L553+O553+R553+U553+X553+AA553+AD553+AG553+AJ553+AM553+AP553</f>
        <v>0</v>
      </c>
      <c r="G553" s="471"/>
      <c r="H553" s="463"/>
      <c r="I553" s="463"/>
      <c r="J553" s="471"/>
      <c r="K553" s="463"/>
      <c r="L553" s="463"/>
      <c r="M553" s="463"/>
      <c r="N553" s="463"/>
      <c r="O553" s="463"/>
      <c r="P553" s="463"/>
      <c r="Q553" s="463"/>
      <c r="R553" s="463"/>
      <c r="S553" s="463"/>
      <c r="T553" s="463"/>
      <c r="U553" s="463"/>
      <c r="V553" s="463"/>
      <c r="W553" s="463"/>
      <c r="X553" s="463"/>
      <c r="Y553" s="463"/>
      <c r="Z553" s="463"/>
      <c r="AA553" s="471"/>
      <c r="AB553" s="471"/>
      <c r="AC553" s="463"/>
      <c r="AD553" s="471"/>
      <c r="AE553" s="471"/>
      <c r="AF553" s="463"/>
      <c r="AG553" s="471"/>
      <c r="AH553" s="471"/>
      <c r="AI553" s="463"/>
      <c r="AJ553" s="471"/>
      <c r="AK553" s="471"/>
      <c r="AL553" s="463"/>
      <c r="AM553" s="471"/>
      <c r="AN553" s="471"/>
      <c r="AO553" s="463"/>
      <c r="AP553" s="463"/>
      <c r="AQ553" s="471"/>
      <c r="AR553" s="532"/>
    </row>
    <row r="554" spans="1:44" s="285" customFormat="1" ht="155.25" customHeight="1">
      <c r="A554" s="702"/>
      <c r="B554" s="703"/>
      <c r="C554" s="704"/>
      <c r="D554" s="526" t="s">
        <v>2</v>
      </c>
      <c r="E554" s="463">
        <f t="shared" ref="E554:E558" si="1318">H554+K554+N554+Q554+T554+W554+Z554+AC554+AF554+AI554+AL554+AO554</f>
        <v>8886.6</v>
      </c>
      <c r="F554" s="463">
        <f t="shared" ref="F554:F558" si="1319">I554+L554+O554+R554+U554+X554+AA554+AD554+AG554+AJ554+AM554+AP554</f>
        <v>4225.1000000000004</v>
      </c>
      <c r="G554" s="471"/>
      <c r="H554" s="463"/>
      <c r="I554" s="463"/>
      <c r="J554" s="471"/>
      <c r="K554" s="463">
        <f>K141</f>
        <v>1925.1</v>
      </c>
      <c r="L554" s="463">
        <f>L141</f>
        <v>1925.1</v>
      </c>
      <c r="M554" s="463"/>
      <c r="N554" s="463">
        <f>N141</f>
        <v>0</v>
      </c>
      <c r="O554" s="463"/>
      <c r="P554" s="463"/>
      <c r="Q554" s="463">
        <f>Q141</f>
        <v>0</v>
      </c>
      <c r="R554" s="463"/>
      <c r="S554" s="463"/>
      <c r="T554" s="463">
        <f>T141</f>
        <v>2300</v>
      </c>
      <c r="U554" s="463">
        <f>U141</f>
        <v>2300</v>
      </c>
      <c r="V554" s="463"/>
      <c r="W554" s="463">
        <f>W141</f>
        <v>0</v>
      </c>
      <c r="X554" s="463"/>
      <c r="Y554" s="463"/>
      <c r="Z554" s="463">
        <f>Z141</f>
        <v>0</v>
      </c>
      <c r="AA554" s="471"/>
      <c r="AB554" s="471"/>
      <c r="AC554" s="463">
        <f>AC141</f>
        <v>0</v>
      </c>
      <c r="AD554" s="471"/>
      <c r="AE554" s="471"/>
      <c r="AF554" s="463">
        <f>AF141</f>
        <v>2602.1</v>
      </c>
      <c r="AG554" s="471"/>
      <c r="AH554" s="471"/>
      <c r="AI554" s="463">
        <f>AI141</f>
        <v>2059.4</v>
      </c>
      <c r="AJ554" s="471"/>
      <c r="AK554" s="471"/>
      <c r="AL554" s="463">
        <f>AL141</f>
        <v>0</v>
      </c>
      <c r="AM554" s="471"/>
      <c r="AN554" s="471"/>
      <c r="AO554" s="463">
        <f>AO141</f>
        <v>0</v>
      </c>
      <c r="AP554" s="463"/>
      <c r="AQ554" s="471"/>
      <c r="AR554" s="532"/>
    </row>
    <row r="555" spans="1:44" s="285" customFormat="1" ht="108" customHeight="1" thickBot="1">
      <c r="A555" s="702"/>
      <c r="B555" s="703"/>
      <c r="C555" s="704"/>
      <c r="D555" s="526" t="s">
        <v>284</v>
      </c>
      <c r="E555" s="463">
        <f t="shared" si="1318"/>
        <v>0</v>
      </c>
      <c r="F555" s="463">
        <f t="shared" si="1319"/>
        <v>0</v>
      </c>
      <c r="G555" s="463"/>
      <c r="H555" s="463"/>
      <c r="I555" s="463"/>
      <c r="J555" s="471"/>
      <c r="K555" s="463"/>
      <c r="L555" s="463">
        <f>L191</f>
        <v>0</v>
      </c>
      <c r="M555" s="463"/>
      <c r="N555" s="463"/>
      <c r="O555" s="463"/>
      <c r="P555" s="471"/>
      <c r="Q555" s="463"/>
      <c r="R555" s="463"/>
      <c r="S555" s="471"/>
      <c r="T555" s="463"/>
      <c r="U555" s="463"/>
      <c r="V555" s="471"/>
      <c r="W555" s="463"/>
      <c r="X555" s="463"/>
      <c r="Y555" s="471"/>
      <c r="Z555" s="463"/>
      <c r="AA555" s="471"/>
      <c r="AB555" s="471"/>
      <c r="AC555" s="463"/>
      <c r="AD555" s="471"/>
      <c r="AE555" s="471"/>
      <c r="AF555" s="463"/>
      <c r="AG555" s="471"/>
      <c r="AH555" s="471"/>
      <c r="AI555" s="463"/>
      <c r="AJ555" s="515"/>
      <c r="AK555" s="465"/>
      <c r="AL555" s="463"/>
      <c r="AM555" s="471"/>
      <c r="AN555" s="471"/>
      <c r="AO555" s="471"/>
      <c r="AP555" s="471"/>
      <c r="AQ555" s="471"/>
      <c r="AR555" s="533"/>
    </row>
    <row r="556" spans="1:44" s="285" customFormat="1" ht="354.75" customHeight="1">
      <c r="A556" s="702"/>
      <c r="B556" s="703"/>
      <c r="C556" s="704"/>
      <c r="D556" s="526" t="s">
        <v>292</v>
      </c>
      <c r="E556" s="503">
        <f t="shared" si="1318"/>
        <v>0</v>
      </c>
      <c r="F556" s="503">
        <f t="shared" si="1319"/>
        <v>0</v>
      </c>
      <c r="G556" s="471"/>
      <c r="H556" s="463"/>
      <c r="I556" s="463"/>
      <c r="J556" s="471"/>
      <c r="K556" s="463"/>
      <c r="L556" s="463"/>
      <c r="M556" s="471"/>
      <c r="N556" s="463"/>
      <c r="O556" s="463"/>
      <c r="P556" s="471"/>
      <c r="Q556" s="463"/>
      <c r="R556" s="463"/>
      <c r="S556" s="471"/>
      <c r="T556" s="463"/>
      <c r="U556" s="463"/>
      <c r="V556" s="471"/>
      <c r="W556" s="463"/>
      <c r="X556" s="463"/>
      <c r="Y556" s="471"/>
      <c r="Z556" s="463"/>
      <c r="AA556" s="471"/>
      <c r="AB556" s="471"/>
      <c r="AC556" s="463"/>
      <c r="AD556" s="471"/>
      <c r="AE556" s="471"/>
      <c r="AF556" s="463"/>
      <c r="AG556" s="471"/>
      <c r="AH556" s="471"/>
      <c r="AI556" s="463"/>
      <c r="AJ556" s="471"/>
      <c r="AK556" s="471"/>
      <c r="AL556" s="463"/>
      <c r="AM556" s="471"/>
      <c r="AN556" s="471"/>
      <c r="AO556" s="471"/>
      <c r="AP556" s="471"/>
      <c r="AQ556" s="471"/>
      <c r="AR556" s="532"/>
    </row>
    <row r="557" spans="1:44" s="285" customFormat="1" ht="128.25" customHeight="1">
      <c r="A557" s="702"/>
      <c r="B557" s="703"/>
      <c r="C557" s="704"/>
      <c r="D557" s="500" t="s">
        <v>285</v>
      </c>
      <c r="E557" s="463">
        <f t="shared" si="1318"/>
        <v>0</v>
      </c>
      <c r="F557" s="463">
        <f t="shared" si="1319"/>
        <v>0</v>
      </c>
      <c r="G557" s="509"/>
      <c r="H557" s="510"/>
      <c r="I557" s="510"/>
      <c r="J557" s="509"/>
      <c r="K557" s="510"/>
      <c r="L557" s="510"/>
      <c r="M557" s="509"/>
      <c r="N557" s="510"/>
      <c r="O557" s="510"/>
      <c r="P557" s="509"/>
      <c r="Q557" s="463"/>
      <c r="R557" s="463"/>
      <c r="S557" s="471"/>
      <c r="T557" s="510"/>
      <c r="U557" s="510"/>
      <c r="V557" s="509"/>
      <c r="W557" s="510"/>
      <c r="X557" s="510"/>
      <c r="Y557" s="509"/>
      <c r="Z557" s="510"/>
      <c r="AA557" s="509"/>
      <c r="AB557" s="509"/>
      <c r="AC557" s="510"/>
      <c r="AD557" s="509"/>
      <c r="AE557" s="471"/>
      <c r="AF557" s="463"/>
      <c r="AG557" s="471"/>
      <c r="AH557" s="471"/>
      <c r="AI557" s="463"/>
      <c r="AJ557" s="471"/>
      <c r="AK557" s="471"/>
      <c r="AL557" s="510"/>
      <c r="AM557" s="509"/>
      <c r="AN557" s="509"/>
      <c r="AO557" s="509"/>
      <c r="AP557" s="509"/>
      <c r="AQ557" s="509"/>
      <c r="AR557" s="511"/>
    </row>
    <row r="558" spans="1:44" s="285" customFormat="1" ht="136.5" customHeight="1" thickBot="1">
      <c r="A558" s="705"/>
      <c r="B558" s="706"/>
      <c r="C558" s="707"/>
      <c r="D558" s="494" t="s">
        <v>43</v>
      </c>
      <c r="E558" s="463">
        <f t="shared" si="1318"/>
        <v>0</v>
      </c>
      <c r="F558" s="463">
        <f t="shared" si="1319"/>
        <v>0</v>
      </c>
      <c r="G558" s="509"/>
      <c r="H558" s="510"/>
      <c r="I558" s="510"/>
      <c r="J558" s="509"/>
      <c r="K558" s="510"/>
      <c r="L558" s="510"/>
      <c r="M558" s="510"/>
      <c r="N558" s="510"/>
      <c r="O558" s="510"/>
      <c r="P558" s="510"/>
      <c r="Q558" s="463"/>
      <c r="R558" s="463"/>
      <c r="S558" s="463"/>
      <c r="T558" s="510"/>
      <c r="U558" s="510"/>
      <c r="V558" s="510"/>
      <c r="W558" s="510"/>
      <c r="X558" s="510"/>
      <c r="Y558" s="510"/>
      <c r="Z558" s="510"/>
      <c r="AA558" s="509"/>
      <c r="AB558" s="509"/>
      <c r="AC558" s="510"/>
      <c r="AD558" s="509"/>
      <c r="AE558" s="471"/>
      <c r="AF558" s="463"/>
      <c r="AG558" s="471"/>
      <c r="AH558" s="471"/>
      <c r="AI558" s="463"/>
      <c r="AJ558" s="471"/>
      <c r="AK558" s="471"/>
      <c r="AL558" s="510"/>
      <c r="AM558" s="509"/>
      <c r="AN558" s="509"/>
      <c r="AO558" s="510"/>
      <c r="AP558" s="510"/>
      <c r="AQ558" s="509"/>
      <c r="AR558" s="511"/>
    </row>
    <row r="559" spans="1:44" ht="54" hidden="1" customHeight="1">
      <c r="A559" s="862" t="s">
        <v>465</v>
      </c>
      <c r="B559" s="863"/>
      <c r="C559" s="864"/>
      <c r="D559" s="232" t="s">
        <v>41</v>
      </c>
      <c r="E559" s="228">
        <f>H559+K559+N559+Q559+T559+W559+Z559+AC559+AF559+AI559+AL559+AO559</f>
        <v>0</v>
      </c>
      <c r="F559" s="228">
        <f>I559+L559+O559+R559+U559+X559+AA559+AD559+AG559+AJ559+AM559+AP559</f>
        <v>0</v>
      </c>
      <c r="G559" s="233"/>
      <c r="H559" s="238">
        <f t="shared" ref="H559:AH559" si="1320">H560+H561+H562+H564+H565</f>
        <v>0</v>
      </c>
      <c r="I559" s="238">
        <f t="shared" si="1320"/>
        <v>0</v>
      </c>
      <c r="J559" s="238">
        <f t="shared" si="1320"/>
        <v>0</v>
      </c>
      <c r="K559" s="238">
        <f t="shared" si="1320"/>
        <v>0</v>
      </c>
      <c r="L559" s="238">
        <f t="shared" si="1320"/>
        <v>0</v>
      </c>
      <c r="M559" s="238">
        <f t="shared" si="1320"/>
        <v>0</v>
      </c>
      <c r="N559" s="238">
        <f t="shared" si="1320"/>
        <v>0</v>
      </c>
      <c r="O559" s="238">
        <f t="shared" si="1320"/>
        <v>0</v>
      </c>
      <c r="P559" s="238">
        <f t="shared" si="1320"/>
        <v>0</v>
      </c>
      <c r="Q559" s="221">
        <f t="shared" si="1320"/>
        <v>0</v>
      </c>
      <c r="R559" s="221">
        <f t="shared" si="1320"/>
        <v>0</v>
      </c>
      <c r="S559" s="221">
        <f t="shared" si="1320"/>
        <v>0</v>
      </c>
      <c r="T559" s="238">
        <f t="shared" si="1320"/>
        <v>0</v>
      </c>
      <c r="U559" s="238">
        <f t="shared" si="1320"/>
        <v>0</v>
      </c>
      <c r="V559" s="238">
        <f t="shared" si="1320"/>
        <v>0</v>
      </c>
      <c r="W559" s="238">
        <f t="shared" si="1320"/>
        <v>0</v>
      </c>
      <c r="X559" s="238">
        <f t="shared" si="1320"/>
        <v>0</v>
      </c>
      <c r="Y559" s="238">
        <f t="shared" si="1320"/>
        <v>0</v>
      </c>
      <c r="Z559" s="238">
        <f t="shared" si="1320"/>
        <v>0</v>
      </c>
      <c r="AA559" s="238">
        <f t="shared" si="1320"/>
        <v>0</v>
      </c>
      <c r="AB559" s="238">
        <f t="shared" si="1320"/>
        <v>0</v>
      </c>
      <c r="AC559" s="238">
        <f t="shared" si="1320"/>
        <v>0</v>
      </c>
      <c r="AD559" s="238">
        <f t="shared" si="1320"/>
        <v>0</v>
      </c>
      <c r="AE559" s="238">
        <f t="shared" si="1320"/>
        <v>0</v>
      </c>
      <c r="AF559" s="221">
        <f t="shared" si="1320"/>
        <v>0</v>
      </c>
      <c r="AG559" s="221">
        <f t="shared" si="1320"/>
        <v>0</v>
      </c>
      <c r="AH559" s="221">
        <f t="shared" si="1320"/>
        <v>0</v>
      </c>
      <c r="AI559" s="238">
        <f>AI560+AI561+AI562+AI564+AI565</f>
        <v>0</v>
      </c>
      <c r="AJ559" s="238">
        <f>AJ560+AJ561+AJ562+AJ564+AJ565</f>
        <v>0</v>
      </c>
      <c r="AK559" s="237"/>
      <c r="AL559" s="238">
        <f>AL560+AL561+AL562+AL564+AL565</f>
        <v>0</v>
      </c>
      <c r="AM559" s="238">
        <f>AM560+AM561+AM562+AM564+AM565</f>
        <v>0</v>
      </c>
      <c r="AN559" s="239"/>
      <c r="AO559" s="238">
        <f>AO560+AO561+AO562+AO564+AO565</f>
        <v>0</v>
      </c>
      <c r="AP559" s="238">
        <f>AP560+AP561+AP562+AP564+AP565</f>
        <v>0</v>
      </c>
      <c r="AQ559" s="239"/>
      <c r="AR559" s="234"/>
    </row>
    <row r="560" spans="1:44" ht="54" hidden="1" customHeight="1">
      <c r="A560" s="865"/>
      <c r="B560" s="866"/>
      <c r="C560" s="867"/>
      <c r="D560" s="223" t="s">
        <v>37</v>
      </c>
      <c r="E560" s="203">
        <f>H560+K560+N560+Q560+T560+W560+Z560+AC560+AF560+AI560+AL560+AO560</f>
        <v>0</v>
      </c>
      <c r="F560" s="203">
        <f>I560+L560+O560+R560+U560+X560+AA560+AD560+AG560+AJ560+AM560+AP560</f>
        <v>0</v>
      </c>
      <c r="G560" s="235"/>
      <c r="H560" s="224"/>
      <c r="I560" s="224"/>
      <c r="J560" s="225"/>
      <c r="K560" s="224"/>
      <c r="L560" s="224"/>
      <c r="M560" s="224"/>
      <c r="N560" s="224"/>
      <c r="O560" s="224"/>
      <c r="P560" s="224"/>
      <c r="Q560" s="221"/>
      <c r="R560" s="221"/>
      <c r="S560" s="221"/>
      <c r="T560" s="224"/>
      <c r="U560" s="224"/>
      <c r="V560" s="224"/>
      <c r="W560" s="224"/>
      <c r="X560" s="224"/>
      <c r="Y560" s="224"/>
      <c r="Z560" s="224"/>
      <c r="AA560" s="225"/>
      <c r="AB560" s="225"/>
      <c r="AC560" s="224"/>
      <c r="AD560" s="225"/>
      <c r="AE560" s="226"/>
      <c r="AF560" s="221"/>
      <c r="AG560" s="226"/>
      <c r="AH560" s="226"/>
      <c r="AI560" s="221"/>
      <c r="AJ560" s="226"/>
      <c r="AK560" s="226"/>
      <c r="AL560" s="224"/>
      <c r="AM560" s="225"/>
      <c r="AN560" s="225"/>
      <c r="AO560" s="224"/>
      <c r="AP560" s="224"/>
      <c r="AQ560" s="225"/>
      <c r="AR560" s="229"/>
    </row>
    <row r="561" spans="1:44" ht="54" hidden="1" customHeight="1">
      <c r="A561" s="865"/>
      <c r="B561" s="866"/>
      <c r="C561" s="867"/>
      <c r="D561" s="227" t="s">
        <v>2</v>
      </c>
      <c r="E561" s="203">
        <f t="shared" ref="E561:E565" si="1321">H561+K561+N561+Q561+T561+W561+Z561+AC561+AF561+AI561+AL561+AO561</f>
        <v>0</v>
      </c>
      <c r="F561" s="203">
        <f t="shared" ref="F561:F565" si="1322">I561+L561+O561+R561+U561+X561+AA561+AD561+AG561+AJ561+AM561+AP561</f>
        <v>0</v>
      </c>
      <c r="G561" s="235"/>
      <c r="H561" s="224"/>
      <c r="I561" s="224"/>
      <c r="J561" s="225"/>
      <c r="K561" s="224"/>
      <c r="L561" s="224"/>
      <c r="M561" s="224"/>
      <c r="N561" s="224"/>
      <c r="O561" s="224"/>
      <c r="P561" s="224"/>
      <c r="Q561" s="221"/>
      <c r="R561" s="221"/>
      <c r="S561" s="221"/>
      <c r="T561" s="224"/>
      <c r="U561" s="224"/>
      <c r="V561" s="224"/>
      <c r="W561" s="224"/>
      <c r="X561" s="224"/>
      <c r="Y561" s="224"/>
      <c r="Z561" s="224"/>
      <c r="AA561" s="225"/>
      <c r="AB561" s="225"/>
      <c r="AC561" s="224"/>
      <c r="AD561" s="225"/>
      <c r="AE561" s="226"/>
      <c r="AF561" s="221"/>
      <c r="AG561" s="226"/>
      <c r="AH561" s="226"/>
      <c r="AI561" s="221"/>
      <c r="AJ561" s="226"/>
      <c r="AK561" s="226"/>
      <c r="AL561" s="224"/>
      <c r="AM561" s="225"/>
      <c r="AN561" s="225"/>
      <c r="AO561" s="224"/>
      <c r="AP561" s="224"/>
      <c r="AQ561" s="225"/>
      <c r="AR561" s="229"/>
    </row>
    <row r="562" spans="1:44" ht="54" hidden="1" customHeight="1" thickBot="1">
      <c r="A562" s="865"/>
      <c r="B562" s="866"/>
      <c r="C562" s="867"/>
      <c r="D562" s="227" t="s">
        <v>284</v>
      </c>
      <c r="E562" s="203">
        <f t="shared" si="1321"/>
        <v>0</v>
      </c>
      <c r="F562" s="203">
        <f t="shared" si="1322"/>
        <v>0</v>
      </c>
      <c r="G562" s="236"/>
      <c r="H562" s="224"/>
      <c r="I562" s="224"/>
      <c r="J562" s="225"/>
      <c r="K562" s="224"/>
      <c r="L562" s="224"/>
      <c r="M562" s="225"/>
      <c r="N562" s="224"/>
      <c r="O562" s="224"/>
      <c r="P562" s="225"/>
      <c r="Q562" s="221"/>
      <c r="R562" s="221"/>
      <c r="S562" s="226"/>
      <c r="T562" s="224"/>
      <c r="U562" s="224"/>
      <c r="V562" s="225"/>
      <c r="W562" s="224"/>
      <c r="X562" s="224"/>
      <c r="Y562" s="225"/>
      <c r="Z562" s="224"/>
      <c r="AA562" s="225"/>
      <c r="AB562" s="225"/>
      <c r="AC562" s="224"/>
      <c r="AD562" s="225"/>
      <c r="AE562" s="226"/>
      <c r="AF562" s="221"/>
      <c r="AG562" s="226"/>
      <c r="AH562" s="226"/>
      <c r="AI562" s="221"/>
      <c r="AJ562" s="240"/>
      <c r="AK562" s="230"/>
      <c r="AL562" s="224"/>
      <c r="AM562" s="225"/>
      <c r="AN562" s="225"/>
      <c r="AO562" s="225"/>
      <c r="AP562" s="225"/>
      <c r="AQ562" s="225"/>
      <c r="AR562" s="231"/>
    </row>
    <row r="563" spans="1:44" ht="54" hidden="1" customHeight="1">
      <c r="A563" s="865"/>
      <c r="B563" s="866"/>
      <c r="C563" s="867"/>
      <c r="D563" s="227" t="s">
        <v>292</v>
      </c>
      <c r="E563" s="200">
        <f t="shared" si="1321"/>
        <v>0</v>
      </c>
      <c r="F563" s="200">
        <f t="shared" si="1322"/>
        <v>0</v>
      </c>
      <c r="G563" s="225"/>
      <c r="H563" s="224"/>
      <c r="I563" s="224"/>
      <c r="J563" s="225"/>
      <c r="K563" s="224"/>
      <c r="L563" s="224"/>
      <c r="M563" s="225"/>
      <c r="N563" s="224"/>
      <c r="O563" s="224"/>
      <c r="P563" s="225"/>
      <c r="Q563" s="221"/>
      <c r="R563" s="221"/>
      <c r="S563" s="226"/>
      <c r="T563" s="224"/>
      <c r="U563" s="224"/>
      <c r="V563" s="225"/>
      <c r="W563" s="224"/>
      <c r="X563" s="224"/>
      <c r="Y563" s="225"/>
      <c r="Z563" s="224"/>
      <c r="AA563" s="225"/>
      <c r="AB563" s="225"/>
      <c r="AC563" s="224"/>
      <c r="AD563" s="225"/>
      <c r="AE563" s="226"/>
      <c r="AF563" s="221"/>
      <c r="AG563" s="226"/>
      <c r="AH563" s="226"/>
      <c r="AI563" s="221"/>
      <c r="AJ563" s="226"/>
      <c r="AK563" s="226"/>
      <c r="AL563" s="224"/>
      <c r="AM563" s="225"/>
      <c r="AN563" s="225"/>
      <c r="AO563" s="225"/>
      <c r="AP563" s="225"/>
      <c r="AQ563" s="225"/>
      <c r="AR563" s="229"/>
    </row>
    <row r="564" spans="1:44" ht="54" hidden="1" customHeight="1">
      <c r="A564" s="865"/>
      <c r="B564" s="866"/>
      <c r="C564" s="867"/>
      <c r="D564" s="227" t="s">
        <v>285</v>
      </c>
      <c r="E564" s="203">
        <f t="shared" si="1321"/>
        <v>0</v>
      </c>
      <c r="F564" s="203">
        <f t="shared" si="1322"/>
        <v>0</v>
      </c>
      <c r="G564" s="225"/>
      <c r="H564" s="224"/>
      <c r="I564" s="224"/>
      <c r="J564" s="225"/>
      <c r="K564" s="224"/>
      <c r="L564" s="224"/>
      <c r="M564" s="225"/>
      <c r="N564" s="224"/>
      <c r="O564" s="224"/>
      <c r="P564" s="225"/>
      <c r="Q564" s="221"/>
      <c r="R564" s="221"/>
      <c r="S564" s="226"/>
      <c r="T564" s="224"/>
      <c r="U564" s="224"/>
      <c r="V564" s="225"/>
      <c r="W564" s="224"/>
      <c r="X564" s="224"/>
      <c r="Y564" s="225"/>
      <c r="Z564" s="224"/>
      <c r="AA564" s="225"/>
      <c r="AB564" s="225"/>
      <c r="AC564" s="224"/>
      <c r="AD564" s="225"/>
      <c r="AE564" s="226"/>
      <c r="AF564" s="221"/>
      <c r="AG564" s="226"/>
      <c r="AH564" s="226"/>
      <c r="AI564" s="221"/>
      <c r="AJ564" s="226"/>
      <c r="AK564" s="226"/>
      <c r="AL564" s="224"/>
      <c r="AM564" s="225"/>
      <c r="AN564" s="225"/>
      <c r="AO564" s="225"/>
      <c r="AP564" s="225"/>
      <c r="AQ564" s="225"/>
      <c r="AR564" s="229"/>
    </row>
    <row r="565" spans="1:44" ht="54" hidden="1" customHeight="1">
      <c r="A565" s="868"/>
      <c r="B565" s="869"/>
      <c r="C565" s="870"/>
      <c r="D565" s="223" t="s">
        <v>43</v>
      </c>
      <c r="E565" s="203">
        <f t="shared" si="1321"/>
        <v>0</v>
      </c>
      <c r="F565" s="203">
        <f t="shared" si="1322"/>
        <v>0</v>
      </c>
      <c r="G565" s="225"/>
      <c r="H565" s="224"/>
      <c r="I565" s="224"/>
      <c r="J565" s="225"/>
      <c r="K565" s="224"/>
      <c r="L565" s="224"/>
      <c r="M565" s="224"/>
      <c r="N565" s="224"/>
      <c r="O565" s="224"/>
      <c r="P565" s="224"/>
      <c r="Q565" s="221"/>
      <c r="R565" s="221"/>
      <c r="S565" s="221"/>
      <c r="T565" s="224"/>
      <c r="U565" s="224"/>
      <c r="V565" s="224"/>
      <c r="W565" s="224"/>
      <c r="X565" s="224"/>
      <c r="Y565" s="224"/>
      <c r="Z565" s="224"/>
      <c r="AA565" s="225"/>
      <c r="AB565" s="225"/>
      <c r="AC565" s="224"/>
      <c r="AD565" s="225"/>
      <c r="AE565" s="226"/>
      <c r="AF565" s="221"/>
      <c r="AG565" s="226"/>
      <c r="AH565" s="226"/>
      <c r="AI565" s="221"/>
      <c r="AJ565" s="226"/>
      <c r="AK565" s="226"/>
      <c r="AL565" s="224"/>
      <c r="AM565" s="225"/>
      <c r="AN565" s="225"/>
      <c r="AO565" s="224"/>
      <c r="AP565" s="224"/>
      <c r="AQ565" s="225"/>
      <c r="AR565" s="229"/>
    </row>
    <row r="566" spans="1:44" s="285" customFormat="1" ht="54.75" customHeight="1">
      <c r="A566" s="699" t="s">
        <v>509</v>
      </c>
      <c r="B566" s="700"/>
      <c r="C566" s="701"/>
      <c r="D566" s="531" t="s">
        <v>41</v>
      </c>
      <c r="E566" s="503">
        <f>E569</f>
        <v>6328.7</v>
      </c>
      <c r="F566" s="503">
        <f>F569</f>
        <v>6328.7</v>
      </c>
      <c r="G566" s="463"/>
      <c r="H566" s="463"/>
      <c r="I566" s="463"/>
      <c r="J566" s="471"/>
      <c r="K566" s="463">
        <f>K567+K568+K569+K571+K572</f>
        <v>0</v>
      </c>
      <c r="L566" s="463">
        <f>L567+L568+L569+L571+L572</f>
        <v>0</v>
      </c>
      <c r="M566" s="463">
        <v>0</v>
      </c>
      <c r="N566" s="463"/>
      <c r="O566" s="463"/>
      <c r="P566" s="463"/>
      <c r="Q566" s="463">
        <f>Q568</f>
        <v>0</v>
      </c>
      <c r="R566" s="463"/>
      <c r="S566" s="463"/>
      <c r="T566" s="463"/>
      <c r="U566" s="463"/>
      <c r="V566" s="463"/>
      <c r="W566" s="463">
        <f>W569</f>
        <v>6328.7</v>
      </c>
      <c r="X566" s="463">
        <f>X569</f>
        <v>6328.7</v>
      </c>
      <c r="Y566" s="463"/>
      <c r="Z566" s="463"/>
      <c r="AA566" s="471"/>
      <c r="AB566" s="471"/>
      <c r="AC566" s="463"/>
      <c r="AD566" s="471"/>
      <c r="AE566" s="471"/>
      <c r="AF566" s="463"/>
      <c r="AG566" s="471"/>
      <c r="AH566" s="471"/>
      <c r="AI566" s="463"/>
      <c r="AJ566" s="463"/>
      <c r="AK566" s="465"/>
      <c r="AL566" s="463"/>
      <c r="AM566" s="471"/>
      <c r="AN566" s="471"/>
      <c r="AO566" s="463"/>
      <c r="AP566" s="463"/>
      <c r="AQ566" s="471"/>
      <c r="AR566" s="532"/>
    </row>
    <row r="567" spans="1:44" s="285" customFormat="1" ht="147" customHeight="1">
      <c r="A567" s="702"/>
      <c r="B567" s="703"/>
      <c r="C567" s="704"/>
      <c r="D567" s="531" t="s">
        <v>37</v>
      </c>
      <c r="E567" s="463">
        <f>H567+K567+N567+Q567+T567+W567+Z567+AC567+AF567+AI567+AL567+AO567</f>
        <v>0</v>
      </c>
      <c r="F567" s="463">
        <f>I567+L567+O567+R567+U567+X567+AA567+AD567+AG567+AJ567+AM567+AP567</f>
        <v>0</v>
      </c>
      <c r="G567" s="471"/>
      <c r="H567" s="463"/>
      <c r="I567" s="463"/>
      <c r="J567" s="471"/>
      <c r="K567" s="463"/>
      <c r="L567" s="463"/>
      <c r="M567" s="463"/>
      <c r="N567" s="463"/>
      <c r="O567" s="463"/>
      <c r="P567" s="463"/>
      <c r="Q567" s="463"/>
      <c r="R567" s="463"/>
      <c r="S567" s="463"/>
      <c r="T567" s="463"/>
      <c r="U567" s="463"/>
      <c r="V567" s="463"/>
      <c r="W567" s="463"/>
      <c r="X567" s="463"/>
      <c r="Y567" s="463"/>
      <c r="Z567" s="463"/>
      <c r="AA567" s="471"/>
      <c r="AB567" s="471"/>
      <c r="AC567" s="463"/>
      <c r="AD567" s="471"/>
      <c r="AE567" s="471"/>
      <c r="AF567" s="463"/>
      <c r="AG567" s="471"/>
      <c r="AH567" s="471"/>
      <c r="AI567" s="463"/>
      <c r="AJ567" s="471"/>
      <c r="AK567" s="471"/>
      <c r="AL567" s="463"/>
      <c r="AM567" s="471"/>
      <c r="AN567" s="471"/>
      <c r="AO567" s="463"/>
      <c r="AP567" s="463"/>
      <c r="AQ567" s="471"/>
      <c r="AR567" s="532"/>
    </row>
    <row r="568" spans="1:44" s="285" customFormat="1" ht="155.25" customHeight="1">
      <c r="A568" s="702"/>
      <c r="B568" s="703"/>
      <c r="C568" s="704"/>
      <c r="D568" s="565" t="s">
        <v>2</v>
      </c>
      <c r="E568" s="463">
        <f t="shared" ref="E568:E572" si="1323">H568+K568+N568+Q568+T568+W568+Z568+AC568+AF568+AI568+AL568+AO568</f>
        <v>0</v>
      </c>
      <c r="F568" s="463">
        <f t="shared" ref="F568:F572" si="1324">I568+L568+O568+R568+U568+X568+AA568+AD568+AG568+AJ568+AM568+AP568</f>
        <v>0</v>
      </c>
      <c r="G568" s="471"/>
      <c r="H568" s="463"/>
      <c r="I568" s="463"/>
      <c r="J568" s="471"/>
      <c r="K568" s="463">
        <f>K155</f>
        <v>0</v>
      </c>
      <c r="L568" s="463">
        <f>L155</f>
        <v>0</v>
      </c>
      <c r="M568" s="463"/>
      <c r="N568" s="463">
        <f>N155</f>
        <v>0</v>
      </c>
      <c r="O568" s="463"/>
      <c r="P568" s="463"/>
      <c r="Q568" s="463">
        <f>Q155</f>
        <v>0</v>
      </c>
      <c r="R568" s="463"/>
      <c r="S568" s="463"/>
      <c r="T568" s="463">
        <f>T155</f>
        <v>0</v>
      </c>
      <c r="U568" s="463"/>
      <c r="V568" s="463"/>
      <c r="W568" s="463">
        <f>W155</f>
        <v>0</v>
      </c>
      <c r="X568" s="463"/>
      <c r="Y568" s="463"/>
      <c r="Z568" s="463">
        <f>Z155</f>
        <v>0</v>
      </c>
      <c r="AA568" s="471"/>
      <c r="AB568" s="471"/>
      <c r="AC568" s="463">
        <f>AC155</f>
        <v>0</v>
      </c>
      <c r="AD568" s="471"/>
      <c r="AE568" s="471"/>
      <c r="AF568" s="463">
        <f>AF155</f>
        <v>0</v>
      </c>
      <c r="AG568" s="471"/>
      <c r="AH568" s="471"/>
      <c r="AI568" s="463">
        <f>AI155</f>
        <v>0</v>
      </c>
      <c r="AJ568" s="471"/>
      <c r="AK568" s="471"/>
      <c r="AL568" s="463">
        <f>AL155</f>
        <v>0</v>
      </c>
      <c r="AM568" s="471"/>
      <c r="AN568" s="471"/>
      <c r="AO568" s="463">
        <f>AO155</f>
        <v>0</v>
      </c>
      <c r="AP568" s="463"/>
      <c r="AQ568" s="471"/>
      <c r="AR568" s="532"/>
    </row>
    <row r="569" spans="1:44" s="285" customFormat="1" ht="108" customHeight="1" thickBot="1">
      <c r="A569" s="702"/>
      <c r="B569" s="703"/>
      <c r="C569" s="704"/>
      <c r="D569" s="565" t="s">
        <v>284</v>
      </c>
      <c r="E569" s="463">
        <f t="shared" si="1323"/>
        <v>6328.7</v>
      </c>
      <c r="F569" s="463">
        <f t="shared" si="1324"/>
        <v>6328.7</v>
      </c>
      <c r="G569" s="463"/>
      <c r="H569" s="463"/>
      <c r="I569" s="463"/>
      <c r="J569" s="471"/>
      <c r="K569" s="463"/>
      <c r="L569" s="463">
        <f>L205</f>
        <v>0</v>
      </c>
      <c r="M569" s="463"/>
      <c r="N569" s="463"/>
      <c r="O569" s="463"/>
      <c r="P569" s="471"/>
      <c r="Q569" s="463"/>
      <c r="R569" s="463"/>
      <c r="S569" s="471"/>
      <c r="T569" s="463"/>
      <c r="U569" s="463"/>
      <c r="V569" s="471"/>
      <c r="W569" s="463">
        <f>W282+W275+W268+W261+W254+W247+W240</f>
        <v>6328.7</v>
      </c>
      <c r="X569" s="463">
        <f>X282+X275+X268+X261+X254+X247+X240</f>
        <v>6328.7</v>
      </c>
      <c r="Y569" s="471"/>
      <c r="Z569" s="463"/>
      <c r="AA569" s="471"/>
      <c r="AB569" s="471"/>
      <c r="AC569" s="463"/>
      <c r="AD569" s="471"/>
      <c r="AE569" s="471"/>
      <c r="AF569" s="463"/>
      <c r="AG569" s="471"/>
      <c r="AH569" s="471"/>
      <c r="AI569" s="463"/>
      <c r="AJ569" s="515"/>
      <c r="AK569" s="465"/>
      <c r="AL569" s="463"/>
      <c r="AM569" s="471"/>
      <c r="AN569" s="471"/>
      <c r="AO569" s="471"/>
      <c r="AP569" s="471"/>
      <c r="AQ569" s="471"/>
      <c r="AR569" s="533"/>
    </row>
    <row r="570" spans="1:44" s="285" customFormat="1" ht="354.75" customHeight="1">
      <c r="A570" s="702"/>
      <c r="B570" s="703"/>
      <c r="C570" s="704"/>
      <c r="D570" s="565" t="s">
        <v>292</v>
      </c>
      <c r="E570" s="503">
        <f t="shared" si="1323"/>
        <v>0</v>
      </c>
      <c r="F570" s="503">
        <f t="shared" si="1324"/>
        <v>0</v>
      </c>
      <c r="G570" s="471"/>
      <c r="H570" s="463"/>
      <c r="I570" s="463"/>
      <c r="J570" s="471"/>
      <c r="K570" s="463"/>
      <c r="L570" s="463"/>
      <c r="M570" s="471"/>
      <c r="N570" s="463"/>
      <c r="O570" s="463"/>
      <c r="P570" s="471"/>
      <c r="Q570" s="463"/>
      <c r="R570" s="463"/>
      <c r="S570" s="471"/>
      <c r="T570" s="463"/>
      <c r="U570" s="463"/>
      <c r="V570" s="471"/>
      <c r="W570" s="463"/>
      <c r="X570" s="463"/>
      <c r="Y570" s="471"/>
      <c r="Z570" s="463"/>
      <c r="AA570" s="471"/>
      <c r="AB570" s="471"/>
      <c r="AC570" s="463"/>
      <c r="AD570" s="471"/>
      <c r="AE570" s="471"/>
      <c r="AF570" s="463"/>
      <c r="AG570" s="471"/>
      <c r="AH570" s="471"/>
      <c r="AI570" s="463"/>
      <c r="AJ570" s="471"/>
      <c r="AK570" s="471"/>
      <c r="AL570" s="463"/>
      <c r="AM570" s="471"/>
      <c r="AN570" s="471"/>
      <c r="AO570" s="471"/>
      <c r="AP570" s="471"/>
      <c r="AQ570" s="471"/>
      <c r="AR570" s="532"/>
    </row>
    <row r="571" spans="1:44" s="285" customFormat="1" ht="128.25" customHeight="1">
      <c r="A571" s="702"/>
      <c r="B571" s="703"/>
      <c r="C571" s="704"/>
      <c r="D571" s="500" t="s">
        <v>285</v>
      </c>
      <c r="E571" s="463">
        <f t="shared" si="1323"/>
        <v>0</v>
      </c>
      <c r="F571" s="463">
        <f t="shared" si="1324"/>
        <v>0</v>
      </c>
      <c r="G571" s="509"/>
      <c r="H571" s="510"/>
      <c r="I571" s="510"/>
      <c r="J571" s="509"/>
      <c r="K571" s="510"/>
      <c r="L571" s="510"/>
      <c r="M571" s="509"/>
      <c r="N571" s="510"/>
      <c r="O571" s="510"/>
      <c r="P571" s="509"/>
      <c r="Q571" s="463"/>
      <c r="R571" s="463"/>
      <c r="S571" s="471"/>
      <c r="T571" s="510"/>
      <c r="U571" s="510"/>
      <c r="V571" s="509"/>
      <c r="W571" s="510"/>
      <c r="X571" s="510"/>
      <c r="Y571" s="509"/>
      <c r="Z571" s="510"/>
      <c r="AA571" s="509"/>
      <c r="AB571" s="509"/>
      <c r="AC571" s="510"/>
      <c r="AD571" s="509"/>
      <c r="AE571" s="471"/>
      <c r="AF571" s="463"/>
      <c r="AG571" s="471"/>
      <c r="AH571" s="471"/>
      <c r="AI571" s="463"/>
      <c r="AJ571" s="471"/>
      <c r="AK571" s="471"/>
      <c r="AL571" s="510"/>
      <c r="AM571" s="509"/>
      <c r="AN571" s="509"/>
      <c r="AO571" s="509"/>
      <c r="AP571" s="509"/>
      <c r="AQ571" s="509"/>
      <c r="AR571" s="511"/>
    </row>
    <row r="572" spans="1:44" s="285" customFormat="1" ht="136.5" customHeight="1">
      <c r="A572" s="705"/>
      <c r="B572" s="706"/>
      <c r="C572" s="707"/>
      <c r="D572" s="494" t="s">
        <v>43</v>
      </c>
      <c r="E572" s="463">
        <f t="shared" si="1323"/>
        <v>0</v>
      </c>
      <c r="F572" s="463">
        <f t="shared" si="1324"/>
        <v>0</v>
      </c>
      <c r="G572" s="509"/>
      <c r="H572" s="510"/>
      <c r="I572" s="510"/>
      <c r="J572" s="509"/>
      <c r="K572" s="510"/>
      <c r="L572" s="510"/>
      <c r="M572" s="510"/>
      <c r="N572" s="510"/>
      <c r="O572" s="510"/>
      <c r="P572" s="510"/>
      <c r="Q572" s="463"/>
      <c r="R572" s="463"/>
      <c r="S572" s="463"/>
      <c r="T572" s="510"/>
      <c r="U572" s="510"/>
      <c r="V572" s="510"/>
      <c r="W572" s="510"/>
      <c r="X572" s="510"/>
      <c r="Y572" s="510"/>
      <c r="Z572" s="510"/>
      <c r="AA572" s="509"/>
      <c r="AB572" s="509"/>
      <c r="AC572" s="510"/>
      <c r="AD572" s="509"/>
      <c r="AE572" s="471"/>
      <c r="AF572" s="463"/>
      <c r="AG572" s="471"/>
      <c r="AH572" s="471"/>
      <c r="AI572" s="463"/>
      <c r="AJ572" s="471"/>
      <c r="AK572" s="471"/>
      <c r="AL572" s="510"/>
      <c r="AM572" s="509"/>
      <c r="AN572" s="509"/>
      <c r="AO572" s="510"/>
      <c r="AP572" s="510"/>
      <c r="AQ572" s="509"/>
      <c r="AR572" s="511"/>
    </row>
    <row r="573" spans="1:44" s="97" customFormat="1" ht="210.75" customHeight="1">
      <c r="A573" s="260" t="s">
        <v>511</v>
      </c>
      <c r="B573" s="260"/>
      <c r="C573" s="260"/>
      <c r="D573" s="260"/>
      <c r="E573" s="260"/>
      <c r="F573" s="260"/>
      <c r="G573" s="260"/>
      <c r="H573" s="260"/>
      <c r="I573" s="190"/>
      <c r="J573" s="190"/>
      <c r="K573" s="190"/>
      <c r="L573" s="190"/>
      <c r="M573" s="190"/>
      <c r="N573" s="185"/>
      <c r="O573" s="241"/>
      <c r="P573" s="241"/>
      <c r="Q573" s="242"/>
      <c r="R573" s="242"/>
      <c r="S573" s="242"/>
      <c r="T573" s="241"/>
      <c r="U573" s="241"/>
      <c r="V573" s="241"/>
      <c r="W573" s="241"/>
      <c r="X573" s="241"/>
      <c r="Y573" s="241"/>
      <c r="Z573" s="241"/>
      <c r="AA573" s="241"/>
      <c r="AB573" s="241"/>
      <c r="AC573" s="241"/>
      <c r="AD573" s="241"/>
      <c r="AE573" s="242"/>
      <c r="AF573" s="242"/>
      <c r="AG573" s="242"/>
      <c r="AH573" s="242"/>
      <c r="AI573" s="242"/>
      <c r="AJ573" s="242"/>
      <c r="AK573" s="242"/>
      <c r="AL573" s="241"/>
      <c r="AM573" s="241"/>
      <c r="AN573" s="241"/>
      <c r="AO573" s="241"/>
      <c r="AP573" s="241"/>
      <c r="AQ573" s="241"/>
      <c r="AR573" s="241"/>
    </row>
    <row r="574" spans="1:44" ht="35.25" customHeight="1">
      <c r="A574" s="261" t="s">
        <v>420</v>
      </c>
      <c r="B574" s="262"/>
      <c r="C574" s="262"/>
      <c r="D574" s="263"/>
      <c r="E574" s="264"/>
      <c r="F574" s="265"/>
      <c r="G574" s="265"/>
      <c r="H574" s="266"/>
      <c r="I574" s="187"/>
      <c r="J574" s="187"/>
      <c r="K574" s="187"/>
      <c r="L574" s="187"/>
      <c r="M574" s="187"/>
      <c r="N574" s="187"/>
      <c r="O574" s="244"/>
      <c r="P574" s="244"/>
      <c r="Q574" s="245"/>
      <c r="R574" s="245"/>
      <c r="S574" s="245"/>
      <c r="T574" s="244"/>
      <c r="U574" s="244"/>
      <c r="V574" s="244"/>
      <c r="W574" s="244"/>
      <c r="X574" s="244"/>
      <c r="Y574" s="244"/>
      <c r="Z574" s="244"/>
      <c r="AA574" s="244"/>
      <c r="AB574" s="244"/>
      <c r="AC574" s="244"/>
      <c r="AD574" s="244"/>
      <c r="AE574" s="245"/>
      <c r="AF574" s="245"/>
      <c r="AG574" s="245"/>
      <c r="AH574" s="245"/>
      <c r="AI574" s="245"/>
      <c r="AJ574" s="245"/>
      <c r="AK574" s="245"/>
      <c r="AL574" s="244"/>
      <c r="AM574" s="244"/>
      <c r="AN574" s="244"/>
      <c r="AO574" s="244"/>
      <c r="AP574" s="244"/>
      <c r="AQ574" s="244"/>
      <c r="AR574" s="246"/>
    </row>
    <row r="575" spans="1:44" ht="238.5" customHeight="1">
      <c r="A575" s="722" t="s">
        <v>554</v>
      </c>
      <c r="B575" s="755"/>
      <c r="C575" s="755"/>
      <c r="D575" s="755"/>
      <c r="E575" s="755"/>
      <c r="F575" s="274" t="s">
        <v>458</v>
      </c>
      <c r="G575" s="721" t="s">
        <v>555</v>
      </c>
      <c r="H575" s="721"/>
      <c r="I575" s="721"/>
      <c r="J575" s="721"/>
      <c r="K575" s="721"/>
      <c r="L575" s="721"/>
      <c r="M575" s="721"/>
      <c r="N575" s="721"/>
      <c r="O575" s="721"/>
      <c r="P575" s="721"/>
      <c r="Q575" s="721"/>
      <c r="R575" s="721"/>
      <c r="S575" s="721"/>
      <c r="T575" s="721"/>
      <c r="U575" s="721"/>
      <c r="V575" s="721"/>
      <c r="W575" s="721"/>
      <c r="X575" s="721"/>
      <c r="Y575" s="721"/>
      <c r="Z575" s="721"/>
      <c r="AA575" s="721"/>
      <c r="AB575" s="721"/>
      <c r="AC575" s="721"/>
      <c r="AD575" s="721"/>
      <c r="AE575" s="721"/>
      <c r="AF575" s="721"/>
      <c r="AG575" s="721"/>
      <c r="AH575" s="721"/>
      <c r="AI575" s="721"/>
      <c r="AJ575" s="721"/>
      <c r="AK575" s="721"/>
      <c r="AL575" s="721"/>
      <c r="AM575" s="721"/>
      <c r="AN575" s="721"/>
      <c r="AO575" s="721"/>
      <c r="AP575" s="721"/>
      <c r="AQ575" s="721"/>
      <c r="AR575" s="721"/>
    </row>
    <row r="576" spans="1:44" ht="41.25" customHeight="1">
      <c r="A576" s="261"/>
      <c r="B576" s="268" t="s">
        <v>558</v>
      </c>
      <c r="C576" s="262"/>
      <c r="D576" s="263"/>
      <c r="E576" s="264"/>
      <c r="F576" s="265"/>
      <c r="G576" s="265"/>
      <c r="H576" s="266"/>
      <c r="I576" s="756"/>
      <c r="J576" s="756"/>
      <c r="K576" s="879"/>
      <c r="L576" s="879"/>
      <c r="M576" s="879"/>
      <c r="N576" s="879"/>
      <c r="O576" s="247"/>
      <c r="P576" s="247"/>
      <c r="Q576" s="245"/>
      <c r="R576" s="245"/>
      <c r="S576" s="245"/>
      <c r="T576" s="244"/>
      <c r="U576" s="244"/>
      <c r="V576" s="244"/>
      <c r="W576" s="244"/>
      <c r="X576" s="244"/>
      <c r="Y576" s="244"/>
      <c r="Z576" s="244"/>
      <c r="AA576" s="244"/>
      <c r="AB576" s="244"/>
      <c r="AC576" s="244"/>
      <c r="AD576" s="244"/>
      <c r="AE576" s="245"/>
      <c r="AF576" s="245"/>
      <c r="AG576" s="245"/>
      <c r="AH576" s="245"/>
      <c r="AI576" s="245"/>
      <c r="AJ576" s="245"/>
      <c r="AK576" s="245"/>
      <c r="AL576" s="244"/>
      <c r="AM576" s="244"/>
      <c r="AN576" s="244"/>
      <c r="AO576" s="244"/>
      <c r="AP576" s="244"/>
      <c r="AQ576" s="244"/>
      <c r="AR576" s="246"/>
    </row>
    <row r="577" spans="1:44" ht="15.75" customHeight="1">
      <c r="A577" s="261"/>
      <c r="B577" s="262"/>
      <c r="C577" s="262"/>
      <c r="D577" s="263"/>
      <c r="E577" s="264"/>
      <c r="F577" s="265"/>
      <c r="G577" s="265"/>
      <c r="H577" s="266"/>
      <c r="I577" s="187"/>
      <c r="J577" s="187"/>
      <c r="K577" s="187"/>
      <c r="L577" s="187"/>
      <c r="M577" s="187"/>
      <c r="N577" s="187"/>
      <c r="O577" s="244"/>
      <c r="P577" s="244"/>
      <c r="Q577" s="245"/>
      <c r="R577" s="245"/>
      <c r="S577" s="245"/>
      <c r="T577" s="244"/>
      <c r="U577" s="244"/>
      <c r="V577" s="244"/>
      <c r="W577" s="244"/>
      <c r="X577" s="244"/>
      <c r="Y577" s="244"/>
      <c r="Z577" s="244"/>
      <c r="AA577" s="244"/>
      <c r="AB577" s="244"/>
      <c r="AC577" s="244"/>
      <c r="AD577" s="244"/>
      <c r="AE577" s="245"/>
      <c r="AF577" s="245"/>
      <c r="AG577" s="245"/>
      <c r="AH577" s="245"/>
      <c r="AI577" s="245"/>
      <c r="AJ577" s="245"/>
      <c r="AK577" s="245"/>
      <c r="AL577" s="244"/>
      <c r="AM577" s="244"/>
      <c r="AN577" s="244"/>
      <c r="AO577" s="244"/>
      <c r="AP577" s="244"/>
      <c r="AQ577" s="244"/>
      <c r="AR577" s="246"/>
    </row>
    <row r="578" spans="1:44" ht="84.75" customHeight="1">
      <c r="A578" s="722" t="s">
        <v>596</v>
      </c>
      <c r="B578" s="722"/>
      <c r="C578" s="722"/>
      <c r="D578" s="722"/>
      <c r="E578" s="722"/>
      <c r="F578" s="722"/>
      <c r="G578" s="265"/>
      <c r="H578" s="263"/>
      <c r="I578" s="186"/>
      <c r="J578" s="186"/>
      <c r="K578" s="186"/>
      <c r="L578" s="186"/>
      <c r="M578" s="186"/>
      <c r="N578" s="186"/>
      <c r="O578" s="243"/>
      <c r="P578" s="243"/>
      <c r="Q578" s="248"/>
      <c r="R578" s="248"/>
      <c r="S578" s="248"/>
      <c r="T578" s="243"/>
      <c r="U578" s="243"/>
      <c r="V578" s="243"/>
      <c r="W578" s="243"/>
      <c r="X578" s="243"/>
      <c r="Y578" s="243"/>
      <c r="Z578" s="243"/>
      <c r="AA578" s="243"/>
      <c r="AB578" s="243"/>
      <c r="AC578" s="243"/>
      <c r="AD578" s="243"/>
      <c r="AE578" s="248"/>
      <c r="AF578" s="248"/>
      <c r="AG578" s="248"/>
      <c r="AH578" s="248"/>
      <c r="AI578" s="248"/>
      <c r="AJ578" s="248"/>
      <c r="AK578" s="248"/>
      <c r="AL578" s="243"/>
      <c r="AM578" s="243"/>
      <c r="AN578" s="243"/>
      <c r="AO578" s="243"/>
      <c r="AP578" s="243"/>
      <c r="AQ578" s="243"/>
      <c r="AR578" s="246"/>
    </row>
    <row r="579" spans="1:44" ht="105.75" customHeight="1">
      <c r="A579" s="880" t="s">
        <v>425</v>
      </c>
      <c r="B579" s="880"/>
      <c r="C579" s="880"/>
      <c r="D579" s="880"/>
      <c r="E579" s="880"/>
      <c r="F579" s="267" t="s">
        <v>458</v>
      </c>
      <c r="G579" s="722" t="s">
        <v>597</v>
      </c>
      <c r="H579" s="722"/>
      <c r="I579" s="722"/>
      <c r="J579" s="722"/>
      <c r="K579" s="722"/>
      <c r="L579" s="722"/>
      <c r="M579" s="722"/>
      <c r="N579" s="722"/>
      <c r="O579" s="722"/>
      <c r="P579" s="722"/>
      <c r="Q579" s="722"/>
      <c r="R579" s="722"/>
      <c r="S579" s="722"/>
      <c r="T579" s="722"/>
      <c r="U579" s="722"/>
      <c r="V579" s="722"/>
      <c r="W579" s="722"/>
      <c r="X579" s="722"/>
      <c r="Y579" s="722"/>
      <c r="Z579" s="722"/>
      <c r="AA579" s="722"/>
      <c r="AB579" s="722"/>
      <c r="AC579" s="722"/>
      <c r="AD579" s="722"/>
      <c r="AE579" s="722"/>
      <c r="AF579" s="722"/>
      <c r="AG579" s="722"/>
      <c r="AH579" s="722"/>
      <c r="AI579" s="722"/>
      <c r="AJ579" s="722"/>
      <c r="AK579" s="722"/>
      <c r="AL579" s="722"/>
      <c r="AM579" s="722"/>
      <c r="AN579" s="722"/>
      <c r="AO579" s="722"/>
      <c r="AP579" s="722"/>
      <c r="AQ579" s="722"/>
      <c r="AR579" s="722"/>
    </row>
    <row r="580" spans="1:44" ht="39.75" customHeight="1">
      <c r="A580" s="269"/>
      <c r="B580" s="268" t="s">
        <v>556</v>
      </c>
      <c r="C580" s="270"/>
      <c r="D580" s="271"/>
      <c r="E580" s="268"/>
      <c r="F580" s="272"/>
      <c r="G580" s="272"/>
      <c r="H580" s="273"/>
      <c r="I580" s="188"/>
      <c r="J580" s="189"/>
      <c r="K580" s="189"/>
      <c r="L580" s="189"/>
      <c r="M580" s="189"/>
      <c r="N580" s="189"/>
      <c r="O580" s="250"/>
      <c r="P580" s="250"/>
      <c r="Q580" s="253"/>
      <c r="R580" s="253"/>
      <c r="S580" s="253"/>
      <c r="T580" s="251"/>
      <c r="U580" s="251"/>
      <c r="V580" s="251"/>
      <c r="W580" s="251"/>
      <c r="X580" s="251"/>
      <c r="Y580" s="251"/>
      <c r="Z580" s="251"/>
      <c r="AA580" s="251"/>
      <c r="AB580" s="251"/>
      <c r="AC580" s="251"/>
      <c r="AD580" s="251"/>
      <c r="AE580" s="252"/>
      <c r="AF580" s="252"/>
      <c r="AG580" s="252"/>
      <c r="AH580" s="252"/>
      <c r="AI580" s="253"/>
      <c r="AJ580" s="253"/>
      <c r="AK580" s="253"/>
      <c r="AL580" s="251"/>
      <c r="AM580" s="251"/>
      <c r="AN580" s="251"/>
      <c r="AO580" s="246"/>
      <c r="AP580" s="246"/>
      <c r="AQ580" s="246"/>
      <c r="AR580" s="246"/>
    </row>
    <row r="581" spans="1:44" ht="63.75" customHeight="1">
      <c r="A581" s="254"/>
      <c r="B581" s="250"/>
      <c r="C581" s="250"/>
      <c r="D581" s="249"/>
      <c r="E581" s="255"/>
      <c r="F581" s="255"/>
      <c r="G581" s="255"/>
      <c r="H581" s="250"/>
      <c r="I581" s="250"/>
      <c r="J581" s="250"/>
      <c r="K581" s="250"/>
      <c r="L581" s="250"/>
      <c r="M581" s="250"/>
      <c r="N581" s="250"/>
      <c r="O581" s="250"/>
      <c r="P581" s="250"/>
      <c r="Q581" s="253"/>
      <c r="R581" s="253"/>
      <c r="S581" s="253"/>
      <c r="T581" s="251"/>
      <c r="U581" s="251"/>
      <c r="V581" s="251"/>
      <c r="W581" s="251"/>
      <c r="X581" s="251"/>
      <c r="Y581" s="251"/>
      <c r="Z581" s="251"/>
      <c r="AA581" s="251"/>
      <c r="AB581" s="251"/>
      <c r="AC581" s="251"/>
      <c r="AD581" s="251"/>
      <c r="AE581" s="252"/>
      <c r="AF581" s="252"/>
      <c r="AG581" s="252"/>
      <c r="AH581" s="252"/>
      <c r="AI581" s="253"/>
      <c r="AJ581" s="253"/>
      <c r="AK581" s="253"/>
      <c r="AL581" s="251"/>
      <c r="AM581" s="251"/>
      <c r="AN581" s="251"/>
      <c r="AO581" s="246"/>
      <c r="AP581" s="246"/>
      <c r="AQ581" s="246"/>
      <c r="AR581" s="246"/>
    </row>
    <row r="582" spans="1:44" ht="63.75" customHeight="1">
      <c r="A582" s="250"/>
      <c r="B582" s="250"/>
      <c r="C582" s="250"/>
      <c r="D582" s="249"/>
      <c r="E582" s="255"/>
      <c r="F582" s="255"/>
      <c r="G582" s="255"/>
      <c r="H582" s="250"/>
      <c r="I582" s="250"/>
      <c r="J582" s="250"/>
      <c r="K582" s="250"/>
      <c r="L582" s="250"/>
      <c r="M582" s="250"/>
      <c r="N582" s="250"/>
      <c r="O582" s="250"/>
      <c r="P582" s="250"/>
      <c r="Q582" s="253"/>
      <c r="R582" s="253"/>
      <c r="S582" s="253"/>
      <c r="T582" s="250"/>
      <c r="U582" s="250"/>
      <c r="V582" s="250"/>
      <c r="W582" s="250"/>
      <c r="X582" s="250"/>
      <c r="Y582" s="250"/>
      <c r="Z582" s="250"/>
      <c r="AA582" s="250"/>
      <c r="AB582" s="250"/>
      <c r="AC582" s="250"/>
      <c r="AD582" s="250"/>
      <c r="AE582" s="253"/>
      <c r="AF582" s="253"/>
      <c r="AG582" s="253"/>
      <c r="AH582" s="253"/>
      <c r="AI582" s="253"/>
      <c r="AJ582" s="253"/>
      <c r="AK582" s="253"/>
      <c r="AL582" s="250"/>
      <c r="AM582" s="250"/>
      <c r="AN582" s="250"/>
      <c r="AO582" s="250"/>
      <c r="AP582" s="250"/>
      <c r="AQ582" s="250"/>
      <c r="AR582" s="246"/>
    </row>
    <row r="584" spans="1:44" ht="63.75" customHeight="1">
      <c r="A584" s="124"/>
      <c r="B584" s="106"/>
      <c r="C584" s="106"/>
      <c r="D584" s="109"/>
      <c r="E584" s="110"/>
      <c r="F584" s="110"/>
      <c r="G584" s="110"/>
      <c r="H584" s="106"/>
      <c r="I584" s="106"/>
      <c r="J584" s="106"/>
      <c r="K584" s="106"/>
      <c r="L584" s="106"/>
      <c r="M584" s="106"/>
      <c r="N584" s="106"/>
      <c r="O584" s="106"/>
      <c r="P584" s="106"/>
      <c r="Q584" s="171"/>
      <c r="R584" s="171"/>
      <c r="S584" s="171"/>
      <c r="T584" s="107"/>
      <c r="U584" s="107"/>
      <c r="V584" s="107"/>
      <c r="W584" s="107"/>
      <c r="X584" s="107"/>
      <c r="Y584" s="107"/>
      <c r="Z584" s="107"/>
      <c r="AA584" s="107"/>
      <c r="AB584" s="107"/>
      <c r="AC584" s="107"/>
      <c r="AD584" s="107"/>
      <c r="AE584" s="167"/>
      <c r="AF584" s="167"/>
      <c r="AG584" s="167"/>
      <c r="AH584" s="167"/>
      <c r="AI584" s="171"/>
      <c r="AJ584" s="171"/>
      <c r="AK584" s="171"/>
      <c r="AL584" s="107"/>
      <c r="AM584" s="107"/>
      <c r="AN584" s="107"/>
      <c r="AO584" s="111"/>
      <c r="AP584" s="95"/>
      <c r="AQ584" s="95"/>
    </row>
    <row r="585" spans="1:44" ht="63.75" customHeight="1">
      <c r="A585" s="99"/>
      <c r="T585" s="100"/>
      <c r="U585" s="100"/>
      <c r="V585" s="100"/>
      <c r="W585" s="100"/>
      <c r="X585" s="100"/>
      <c r="Y585" s="100"/>
      <c r="Z585" s="100"/>
      <c r="AA585" s="100"/>
      <c r="AB585" s="100"/>
      <c r="AC585" s="100"/>
      <c r="AD585" s="100"/>
      <c r="AE585" s="168"/>
      <c r="AF585" s="168"/>
      <c r="AG585" s="168"/>
      <c r="AH585" s="168"/>
      <c r="AL585" s="100"/>
      <c r="AM585" s="100"/>
      <c r="AN585" s="100"/>
      <c r="AO585" s="95"/>
      <c r="AP585" s="95"/>
      <c r="AQ585" s="95"/>
    </row>
    <row r="586" spans="1:44" ht="63.75" customHeight="1">
      <c r="A586" s="99"/>
      <c r="T586" s="100"/>
      <c r="U586" s="100"/>
      <c r="V586" s="100"/>
      <c r="W586" s="100"/>
      <c r="X586" s="100"/>
      <c r="Y586" s="100"/>
      <c r="Z586" s="100"/>
      <c r="AA586" s="100"/>
      <c r="AB586" s="100"/>
      <c r="AC586" s="100"/>
      <c r="AD586" s="100"/>
      <c r="AE586" s="168"/>
      <c r="AF586" s="168"/>
      <c r="AG586" s="168"/>
      <c r="AH586" s="168"/>
      <c r="AL586" s="100"/>
      <c r="AM586" s="100"/>
      <c r="AN586" s="100"/>
      <c r="AO586" s="95"/>
      <c r="AP586" s="95"/>
      <c r="AQ586" s="95"/>
    </row>
    <row r="587" spans="1:44" ht="63.75" customHeight="1">
      <c r="A587" s="99"/>
      <c r="T587" s="100"/>
      <c r="U587" s="100"/>
      <c r="V587" s="100"/>
      <c r="W587" s="100"/>
      <c r="X587" s="100"/>
      <c r="Y587" s="100"/>
      <c r="Z587" s="100"/>
      <c r="AA587" s="100"/>
      <c r="AB587" s="100"/>
      <c r="AC587" s="100"/>
      <c r="AD587" s="100"/>
      <c r="AE587" s="168"/>
      <c r="AF587" s="168"/>
      <c r="AG587" s="168"/>
      <c r="AH587" s="168"/>
      <c r="AL587" s="100"/>
      <c r="AM587" s="100"/>
      <c r="AN587" s="100"/>
      <c r="AO587" s="95"/>
      <c r="AP587" s="95"/>
      <c r="AQ587" s="95"/>
    </row>
    <row r="588" spans="1:44" ht="63.75" customHeight="1">
      <c r="A588" s="99"/>
      <c r="T588" s="100"/>
      <c r="U588" s="100"/>
      <c r="V588" s="100"/>
      <c r="W588" s="100"/>
      <c r="X588" s="100"/>
      <c r="Y588" s="100"/>
      <c r="Z588" s="100"/>
      <c r="AA588" s="100"/>
      <c r="AB588" s="100"/>
      <c r="AC588" s="100"/>
      <c r="AD588" s="100"/>
      <c r="AE588" s="168"/>
      <c r="AF588" s="168"/>
      <c r="AG588" s="168"/>
      <c r="AH588" s="168"/>
      <c r="AL588" s="100"/>
      <c r="AM588" s="100"/>
      <c r="AN588" s="100"/>
      <c r="AO588" s="95"/>
      <c r="AP588" s="95"/>
      <c r="AQ588" s="95"/>
    </row>
    <row r="589" spans="1:44" ht="63.75" customHeight="1">
      <c r="A589" s="101"/>
      <c r="T589" s="100"/>
      <c r="U589" s="100"/>
      <c r="V589" s="100"/>
      <c r="W589" s="100"/>
      <c r="X589" s="100"/>
      <c r="Y589" s="100"/>
      <c r="Z589" s="100"/>
      <c r="AA589" s="100"/>
      <c r="AB589" s="100"/>
      <c r="AC589" s="100"/>
      <c r="AD589" s="100"/>
      <c r="AE589" s="168"/>
      <c r="AF589" s="168"/>
      <c r="AG589" s="168"/>
      <c r="AH589" s="168"/>
      <c r="AL589" s="100"/>
      <c r="AM589" s="100"/>
      <c r="AN589" s="100"/>
      <c r="AO589" s="95"/>
      <c r="AP589" s="95"/>
      <c r="AQ589" s="95"/>
    </row>
    <row r="590" spans="1:44" ht="63.75" customHeight="1">
      <c r="A590" s="99"/>
      <c r="T590" s="100"/>
      <c r="U590" s="100"/>
      <c r="V590" s="100"/>
      <c r="W590" s="100"/>
      <c r="X590" s="100"/>
      <c r="Y590" s="100"/>
      <c r="Z590" s="100"/>
      <c r="AA590" s="100"/>
      <c r="AB590" s="100"/>
      <c r="AC590" s="100"/>
      <c r="AD590" s="100"/>
      <c r="AE590" s="168"/>
      <c r="AF590" s="168"/>
      <c r="AG590" s="168"/>
      <c r="AH590" s="168"/>
      <c r="AL590" s="100"/>
      <c r="AM590" s="100"/>
      <c r="AN590" s="100"/>
      <c r="AO590" s="95"/>
      <c r="AP590" s="95"/>
      <c r="AQ590" s="95"/>
    </row>
    <row r="591" spans="1:44" ht="63.75" customHeight="1">
      <c r="A591" s="99"/>
      <c r="T591" s="100"/>
      <c r="U591" s="100"/>
      <c r="V591" s="100"/>
      <c r="W591" s="100"/>
      <c r="X591" s="100"/>
      <c r="Y591" s="100"/>
      <c r="Z591" s="100"/>
      <c r="AA591" s="100"/>
      <c r="AB591" s="100"/>
      <c r="AC591" s="100"/>
      <c r="AD591" s="100"/>
      <c r="AE591" s="168"/>
      <c r="AF591" s="168"/>
      <c r="AG591" s="168"/>
      <c r="AH591" s="168"/>
      <c r="AL591" s="100"/>
      <c r="AM591" s="100"/>
      <c r="AN591" s="100"/>
      <c r="AO591" s="95"/>
      <c r="AP591" s="95"/>
      <c r="AQ591" s="95"/>
    </row>
    <row r="592" spans="1:44" ht="63.75" customHeight="1">
      <c r="A592" s="99"/>
      <c r="T592" s="100"/>
      <c r="U592" s="100"/>
      <c r="V592" s="100"/>
      <c r="W592" s="100"/>
      <c r="X592" s="100"/>
      <c r="Y592" s="100"/>
      <c r="Z592" s="100"/>
      <c r="AA592" s="100"/>
      <c r="AB592" s="100"/>
      <c r="AC592" s="100"/>
      <c r="AD592" s="100"/>
      <c r="AE592" s="168"/>
      <c r="AF592" s="168"/>
      <c r="AG592" s="168"/>
      <c r="AH592" s="168"/>
      <c r="AL592" s="100"/>
      <c r="AM592" s="100"/>
      <c r="AN592" s="100"/>
      <c r="AO592" s="95"/>
      <c r="AP592" s="95"/>
      <c r="AQ592" s="95"/>
    </row>
    <row r="593" spans="1:44" ht="63.75" customHeight="1">
      <c r="A593" s="99"/>
      <c r="T593" s="100"/>
      <c r="U593" s="100"/>
      <c r="V593" s="100"/>
      <c r="W593" s="100"/>
      <c r="X593" s="100"/>
      <c r="Y593" s="100"/>
      <c r="Z593" s="100"/>
      <c r="AA593" s="100"/>
      <c r="AB593" s="100"/>
      <c r="AC593" s="100"/>
      <c r="AD593" s="100"/>
      <c r="AE593" s="168"/>
      <c r="AF593" s="168"/>
      <c r="AG593" s="168"/>
      <c r="AH593" s="168"/>
      <c r="AL593" s="100"/>
      <c r="AM593" s="100"/>
      <c r="AN593" s="100"/>
      <c r="AO593" s="95"/>
      <c r="AP593" s="95"/>
      <c r="AQ593" s="95"/>
    </row>
    <row r="594" spans="1:44" ht="63.75" customHeight="1">
      <c r="A594" s="99"/>
    </row>
    <row r="595" spans="1:44" ht="63.75" customHeight="1">
      <c r="A595" s="101"/>
    </row>
    <row r="596" spans="1:44" ht="63.75" customHeight="1">
      <c r="A596" s="99"/>
      <c r="T596" s="104"/>
      <c r="U596" s="104"/>
      <c r="V596" s="104"/>
      <c r="W596" s="104"/>
      <c r="X596" s="104"/>
      <c r="Y596" s="104"/>
      <c r="Z596" s="104"/>
      <c r="AA596" s="104"/>
      <c r="AB596" s="104"/>
      <c r="AC596" s="104"/>
      <c r="AD596" s="104"/>
      <c r="AE596" s="170"/>
      <c r="AF596" s="170"/>
      <c r="AG596" s="170"/>
      <c r="AH596" s="170"/>
      <c r="AL596" s="104"/>
      <c r="AM596" s="104"/>
      <c r="AN596" s="104"/>
    </row>
    <row r="597" spans="1:44" s="98" customFormat="1" ht="63.75" customHeight="1">
      <c r="A597" s="99"/>
      <c r="D597" s="102"/>
      <c r="E597" s="103"/>
      <c r="F597" s="103"/>
      <c r="G597" s="103"/>
      <c r="Q597" s="169"/>
      <c r="R597" s="169"/>
      <c r="S597" s="169"/>
      <c r="T597" s="104"/>
      <c r="U597" s="104"/>
      <c r="V597" s="104"/>
      <c r="W597" s="104"/>
      <c r="X597" s="104"/>
      <c r="Y597" s="104"/>
      <c r="Z597" s="104"/>
      <c r="AA597" s="104"/>
      <c r="AB597" s="104"/>
      <c r="AC597" s="104"/>
      <c r="AD597" s="104"/>
      <c r="AE597" s="170"/>
      <c r="AF597" s="170"/>
      <c r="AG597" s="170"/>
      <c r="AH597" s="170"/>
      <c r="AI597" s="169"/>
      <c r="AJ597" s="169"/>
      <c r="AK597" s="169"/>
      <c r="AL597" s="104"/>
      <c r="AM597" s="104"/>
      <c r="AN597" s="104"/>
      <c r="AR597" s="95"/>
    </row>
    <row r="598" spans="1:44" s="98" customFormat="1" ht="63.75" customHeight="1">
      <c r="A598" s="99"/>
      <c r="D598" s="102"/>
      <c r="E598" s="103"/>
      <c r="F598" s="103"/>
      <c r="G598" s="103"/>
      <c r="Q598" s="169"/>
      <c r="R598" s="169"/>
      <c r="S598" s="169"/>
      <c r="T598" s="104"/>
      <c r="U598" s="104"/>
      <c r="V598" s="104"/>
      <c r="W598" s="104"/>
      <c r="X598" s="104"/>
      <c r="Y598" s="104"/>
      <c r="Z598" s="104"/>
      <c r="AA598" s="104"/>
      <c r="AB598" s="104"/>
      <c r="AC598" s="104"/>
      <c r="AD598" s="104"/>
      <c r="AE598" s="170"/>
      <c r="AF598" s="170"/>
      <c r="AG598" s="170"/>
      <c r="AH598" s="170"/>
      <c r="AI598" s="169"/>
      <c r="AJ598" s="169"/>
      <c r="AK598" s="169"/>
      <c r="AL598" s="104"/>
      <c r="AM598" s="104"/>
      <c r="AN598" s="104"/>
      <c r="AR598" s="95"/>
    </row>
    <row r="599" spans="1:44" s="98" customFormat="1" ht="63.75" customHeight="1">
      <c r="A599" s="99"/>
      <c r="D599" s="102"/>
      <c r="E599" s="103"/>
      <c r="F599" s="103"/>
      <c r="G599" s="103"/>
      <c r="Q599" s="169"/>
      <c r="R599" s="169"/>
      <c r="S599" s="169"/>
      <c r="T599" s="104"/>
      <c r="U599" s="104"/>
      <c r="V599" s="104"/>
      <c r="W599" s="104"/>
      <c r="X599" s="104"/>
      <c r="Y599" s="104"/>
      <c r="Z599" s="104"/>
      <c r="AA599" s="104"/>
      <c r="AB599" s="104"/>
      <c r="AC599" s="104"/>
      <c r="AD599" s="104"/>
      <c r="AE599" s="170"/>
      <c r="AF599" s="170"/>
      <c r="AG599" s="170"/>
      <c r="AH599" s="170"/>
      <c r="AI599" s="169"/>
      <c r="AJ599" s="169"/>
      <c r="AK599" s="169"/>
      <c r="AL599" s="104"/>
      <c r="AM599" s="104"/>
      <c r="AN599" s="104"/>
      <c r="AR599" s="95"/>
    </row>
    <row r="600" spans="1:44" s="98" customFormat="1" ht="63.75" customHeight="1">
      <c r="A600" s="99"/>
      <c r="D600" s="102"/>
      <c r="E600" s="103"/>
      <c r="F600" s="103"/>
      <c r="G600" s="103"/>
      <c r="Q600" s="169"/>
      <c r="R600" s="169"/>
      <c r="S600" s="169"/>
      <c r="AE600" s="169"/>
      <c r="AF600" s="169"/>
      <c r="AG600" s="169"/>
      <c r="AH600" s="169"/>
      <c r="AI600" s="169"/>
      <c r="AJ600" s="169"/>
      <c r="AK600" s="169"/>
      <c r="AR600" s="95"/>
    </row>
    <row r="606" spans="1:44" s="98" customFormat="1" ht="63.75" customHeight="1">
      <c r="D606" s="102"/>
      <c r="E606" s="103"/>
      <c r="F606" s="103"/>
      <c r="G606" s="103"/>
      <c r="Q606" s="169"/>
      <c r="R606" s="169"/>
      <c r="S606" s="169"/>
      <c r="AE606" s="169"/>
      <c r="AF606" s="169"/>
      <c r="AG606" s="169"/>
      <c r="AH606" s="169"/>
      <c r="AI606" s="169"/>
      <c r="AJ606" s="169"/>
      <c r="AK606" s="169"/>
      <c r="AR606" s="95"/>
    </row>
  </sheetData>
  <mergeCells count="824">
    <mergeCell ref="D371:D372"/>
    <mergeCell ref="A369:A374"/>
    <mergeCell ref="B369:B376"/>
    <mergeCell ref="D379:D380"/>
    <mergeCell ref="A377:A384"/>
    <mergeCell ref="B377:B384"/>
    <mergeCell ref="D387:D388"/>
    <mergeCell ref="B385:B392"/>
    <mergeCell ref="A385:A392"/>
    <mergeCell ref="A329:A336"/>
    <mergeCell ref="AI331:AI332"/>
    <mergeCell ref="AC331:AC332"/>
    <mergeCell ref="AD331:AD332"/>
    <mergeCell ref="AN331:AN332"/>
    <mergeCell ref="AO331:AO332"/>
    <mergeCell ref="AP331:AP332"/>
    <mergeCell ref="AQ331:AQ332"/>
    <mergeCell ref="AR331:AR332"/>
    <mergeCell ref="AE331:AE332"/>
    <mergeCell ref="AF331:AF332"/>
    <mergeCell ref="AG331:AG332"/>
    <mergeCell ref="AH331:AH332"/>
    <mergeCell ref="R331:R332"/>
    <mergeCell ref="S331:S332"/>
    <mergeCell ref="T331:T332"/>
    <mergeCell ref="U331:U332"/>
    <mergeCell ref="AM331:AM332"/>
    <mergeCell ref="V331:V332"/>
    <mergeCell ref="W331:W332"/>
    <mergeCell ref="X331:X332"/>
    <mergeCell ref="Y331:Y332"/>
    <mergeCell ref="Z331:Z332"/>
    <mergeCell ref="AJ331:AJ332"/>
    <mergeCell ref="A321:A328"/>
    <mergeCell ref="B321:B328"/>
    <mergeCell ref="C321:C328"/>
    <mergeCell ref="D323:D324"/>
    <mergeCell ref="E323:E324"/>
    <mergeCell ref="F323:F324"/>
    <mergeCell ref="G323:G324"/>
    <mergeCell ref="H323:H324"/>
    <mergeCell ref="I323:I324"/>
    <mergeCell ref="J323:J324"/>
    <mergeCell ref="K323:K324"/>
    <mergeCell ref="L323:L324"/>
    <mergeCell ref="M323:M324"/>
    <mergeCell ref="N323:N324"/>
    <mergeCell ref="O323:O324"/>
    <mergeCell ref="P323:P324"/>
    <mergeCell ref="Q323:Q324"/>
    <mergeCell ref="B329:B336"/>
    <mergeCell ref="D331:D332"/>
    <mergeCell ref="E331:E332"/>
    <mergeCell ref="F331:F332"/>
    <mergeCell ref="G331:G332"/>
    <mergeCell ref="H331:H332"/>
    <mergeCell ref="I331:I332"/>
    <mergeCell ref="C329:C336"/>
    <mergeCell ref="J331:J332"/>
    <mergeCell ref="K331:K332"/>
    <mergeCell ref="L331:L332"/>
    <mergeCell ref="M331:M332"/>
    <mergeCell ref="N331:N332"/>
    <mergeCell ref="O331:O332"/>
    <mergeCell ref="P331:P332"/>
    <mergeCell ref="Q331:Q332"/>
    <mergeCell ref="AA323:AA324"/>
    <mergeCell ref="AB323:AB324"/>
    <mergeCell ref="AC323:AC324"/>
    <mergeCell ref="AD323:AD324"/>
    <mergeCell ref="AE323:AE324"/>
    <mergeCell ref="AF323:AF324"/>
    <mergeCell ref="AG323:AG324"/>
    <mergeCell ref="AH323:AH324"/>
    <mergeCell ref="AI323:AI324"/>
    <mergeCell ref="R323:R324"/>
    <mergeCell ref="S323:S324"/>
    <mergeCell ref="T323:T324"/>
    <mergeCell ref="U323:U324"/>
    <mergeCell ref="V323:V324"/>
    <mergeCell ref="W323:W324"/>
    <mergeCell ref="X323:X324"/>
    <mergeCell ref="Y323:Y324"/>
    <mergeCell ref="Z323:Z324"/>
    <mergeCell ref="AK331:AK332"/>
    <mergeCell ref="AL331:AL332"/>
    <mergeCell ref="AA331:AA332"/>
    <mergeCell ref="AB331:AB332"/>
    <mergeCell ref="A435:AR435"/>
    <mergeCell ref="AR62:AR64"/>
    <mergeCell ref="X62:X64"/>
    <mergeCell ref="Y62:Y64"/>
    <mergeCell ref="H51:H52"/>
    <mergeCell ref="I51:I52"/>
    <mergeCell ref="J51:J52"/>
    <mergeCell ref="K51:K52"/>
    <mergeCell ref="L51:L52"/>
    <mergeCell ref="M51:M52"/>
    <mergeCell ref="N51:N52"/>
    <mergeCell ref="O51:O52"/>
    <mergeCell ref="P51:P52"/>
    <mergeCell ref="AQ62:AQ64"/>
    <mergeCell ref="Z62:Z64"/>
    <mergeCell ref="AA62:AA64"/>
    <mergeCell ref="AB62:AB64"/>
    <mergeCell ref="AC62:AC64"/>
    <mergeCell ref="AD62:AD64"/>
    <mergeCell ref="AE62:AE64"/>
    <mergeCell ref="AF62:AF64"/>
    <mergeCell ref="AP323:AP324"/>
    <mergeCell ref="AQ323:AQ324"/>
    <mergeCell ref="AR323:AR324"/>
    <mergeCell ref="AG62:AG64"/>
    <mergeCell ref="AH62:AH64"/>
    <mergeCell ref="AI62:AI64"/>
    <mergeCell ref="AJ62:AJ64"/>
    <mergeCell ref="AK62:AK64"/>
    <mergeCell ref="AL62:AL64"/>
    <mergeCell ref="AM62:AM64"/>
    <mergeCell ref="AN62:AN64"/>
    <mergeCell ref="AO62:AO64"/>
    <mergeCell ref="AP62:AP64"/>
    <mergeCell ref="AQ105:AQ106"/>
    <mergeCell ref="AR105:AR106"/>
    <mergeCell ref="AO105:AO106"/>
    <mergeCell ref="AP105:AP106"/>
    <mergeCell ref="AN323:AN324"/>
    <mergeCell ref="AO323:AO324"/>
    <mergeCell ref="AJ323:AJ324"/>
    <mergeCell ref="AK323:AK324"/>
    <mergeCell ref="AL323:AL324"/>
    <mergeCell ref="AM323:AM324"/>
    <mergeCell ref="K576:N576"/>
    <mergeCell ref="A579:E579"/>
    <mergeCell ref="AH105:AH106"/>
    <mergeCell ref="AI105:AI106"/>
    <mergeCell ref="AJ105:AJ106"/>
    <mergeCell ref="AK105:AK106"/>
    <mergeCell ref="AL105:AL106"/>
    <mergeCell ref="AM105:AM106"/>
    <mergeCell ref="AN105:AN106"/>
    <mergeCell ref="Y105:Y106"/>
    <mergeCell ref="Z105:Z106"/>
    <mergeCell ref="AA105:AA106"/>
    <mergeCell ref="AB105:AB106"/>
    <mergeCell ref="AC105:AC106"/>
    <mergeCell ref="AD105:AD106"/>
    <mergeCell ref="AE105:AE106"/>
    <mergeCell ref="AF105:AF106"/>
    <mergeCell ref="I105:I106"/>
    <mergeCell ref="J105:J106"/>
    <mergeCell ref="K105:K106"/>
    <mergeCell ref="AG105:AG106"/>
    <mergeCell ref="P105:P106"/>
    <mergeCell ref="Q105:Q106"/>
    <mergeCell ref="R105:R106"/>
    <mergeCell ref="S105:S106"/>
    <mergeCell ref="T105:T106"/>
    <mergeCell ref="U105:U106"/>
    <mergeCell ref="V105:V106"/>
    <mergeCell ref="W105:W106"/>
    <mergeCell ref="X105:X106"/>
    <mergeCell ref="M105:M106"/>
    <mergeCell ref="N105:N106"/>
    <mergeCell ref="O105:O106"/>
    <mergeCell ref="B436:B442"/>
    <mergeCell ref="B446:B452"/>
    <mergeCell ref="T512:T513"/>
    <mergeCell ref="U512:U513"/>
    <mergeCell ref="V512:V513"/>
    <mergeCell ref="AB512:AB513"/>
    <mergeCell ref="C436:C445"/>
    <mergeCell ref="C474:C480"/>
    <mergeCell ref="B512:B513"/>
    <mergeCell ref="H512:H513"/>
    <mergeCell ref="I512:I513"/>
    <mergeCell ref="J512:J513"/>
    <mergeCell ref="K512:K513"/>
    <mergeCell ref="L512:L513"/>
    <mergeCell ref="M512:M513"/>
    <mergeCell ref="N512:N513"/>
    <mergeCell ref="O512:O513"/>
    <mergeCell ref="W512:W513"/>
    <mergeCell ref="Y512:Y513"/>
    <mergeCell ref="C460:C466"/>
    <mergeCell ref="A523:AR523"/>
    <mergeCell ref="A524:C530"/>
    <mergeCell ref="A531:C537"/>
    <mergeCell ref="A559:C565"/>
    <mergeCell ref="A552:C558"/>
    <mergeCell ref="A538:C544"/>
    <mergeCell ref="A545:C551"/>
    <mergeCell ref="B474:B480"/>
    <mergeCell ref="AI512:AI513"/>
    <mergeCell ref="G512:G513"/>
    <mergeCell ref="F512:F513"/>
    <mergeCell ref="E512:E513"/>
    <mergeCell ref="D512:D513"/>
    <mergeCell ref="P512:P513"/>
    <mergeCell ref="Q512:Q513"/>
    <mergeCell ref="R512:R513"/>
    <mergeCell ref="S512:S513"/>
    <mergeCell ref="A488:A494"/>
    <mergeCell ref="B488:B494"/>
    <mergeCell ref="AK512:AK513"/>
    <mergeCell ref="AJ512:AJ513"/>
    <mergeCell ref="Z512:Z513"/>
    <mergeCell ref="AG512:AG513"/>
    <mergeCell ref="AD512:AD513"/>
    <mergeCell ref="A433:AR433"/>
    <mergeCell ref="A434:AR434"/>
    <mergeCell ref="A409:A415"/>
    <mergeCell ref="B409:B415"/>
    <mergeCell ref="C409:C415"/>
    <mergeCell ref="A416:A422"/>
    <mergeCell ref="B416:B422"/>
    <mergeCell ref="C416:C422"/>
    <mergeCell ref="A423:A432"/>
    <mergeCell ref="B423:B432"/>
    <mergeCell ref="C423:C432"/>
    <mergeCell ref="W425:W426"/>
    <mergeCell ref="X425:X426"/>
    <mergeCell ref="Y425:Y426"/>
    <mergeCell ref="Z425:Z426"/>
    <mergeCell ref="AA425:AA426"/>
    <mergeCell ref="AB425:AB426"/>
    <mergeCell ref="AC425:AC426"/>
    <mergeCell ref="AD425:AD426"/>
    <mergeCell ref="AE425:AE426"/>
    <mergeCell ref="AF425:AF426"/>
    <mergeCell ref="AG425:AG426"/>
    <mergeCell ref="AH425:AH426"/>
    <mergeCell ref="AI425:AI426"/>
    <mergeCell ref="D53:D55"/>
    <mergeCell ref="F53:F55"/>
    <mergeCell ref="G53:G55"/>
    <mergeCell ref="AH10:AH11"/>
    <mergeCell ref="AI10:AI11"/>
    <mergeCell ref="AJ10:AJ11"/>
    <mergeCell ref="K10:K11"/>
    <mergeCell ref="L10:L11"/>
    <mergeCell ref="M10:M11"/>
    <mergeCell ref="N10:N11"/>
    <mergeCell ref="O10:O11"/>
    <mergeCell ref="P10:P11"/>
    <mergeCell ref="Q10:Q11"/>
    <mergeCell ref="W10:W11"/>
    <mergeCell ref="X10:X11"/>
    <mergeCell ref="Y10:Y11"/>
    <mergeCell ref="Z10:Z11"/>
    <mergeCell ref="AA10:AA11"/>
    <mergeCell ref="U10:U11"/>
    <mergeCell ref="V10:V11"/>
    <mergeCell ref="AD10:AD11"/>
    <mergeCell ref="AE10:AE11"/>
    <mergeCell ref="AG51:AG52"/>
    <mergeCell ref="AH51:AH52"/>
    <mergeCell ref="AI51:AI52"/>
    <mergeCell ref="AK53:AK55"/>
    <mergeCell ref="AL53:AL55"/>
    <mergeCell ref="AM53:AM55"/>
    <mergeCell ref="AN53:AN55"/>
    <mergeCell ref="AC51:AC52"/>
    <mergeCell ref="AD51:AD52"/>
    <mergeCell ref="AE51:AE52"/>
    <mergeCell ref="A7:C16"/>
    <mergeCell ref="A17:AR17"/>
    <mergeCell ref="A18:C24"/>
    <mergeCell ref="B42:B48"/>
    <mergeCell ref="A33:AR33"/>
    <mergeCell ref="A34:AR34"/>
    <mergeCell ref="C49:C58"/>
    <mergeCell ref="A35:A41"/>
    <mergeCell ref="D10:D11"/>
    <mergeCell ref="E10:E11"/>
    <mergeCell ref="F10:F11"/>
    <mergeCell ref="G10:G11"/>
    <mergeCell ref="AF10:AF11"/>
    <mergeCell ref="H10:H11"/>
    <mergeCell ref="I10:I11"/>
    <mergeCell ref="J10:J11"/>
    <mergeCell ref="AB10:AB11"/>
    <mergeCell ref="AC10:AC11"/>
    <mergeCell ref="AJ51:AJ52"/>
    <mergeCell ref="R10:R11"/>
    <mergeCell ref="S10:S11"/>
    <mergeCell ref="T10:T11"/>
    <mergeCell ref="A25:C31"/>
    <mergeCell ref="D51:D52"/>
    <mergeCell ref="A1:AR1"/>
    <mergeCell ref="F51:F52"/>
    <mergeCell ref="G51:G52"/>
    <mergeCell ref="AL4:AN4"/>
    <mergeCell ref="AO4:AQ4"/>
    <mergeCell ref="K4:M4"/>
    <mergeCell ref="N4:P4"/>
    <mergeCell ref="Z4:AB4"/>
    <mergeCell ref="AC4:AE4"/>
    <mergeCell ref="AF4:AH4"/>
    <mergeCell ref="AA51:AA52"/>
    <mergeCell ref="AB51:AB52"/>
    <mergeCell ref="Y51:Y52"/>
    <mergeCell ref="Z51:Z52"/>
    <mergeCell ref="Q51:Q52"/>
    <mergeCell ref="R51:R52"/>
    <mergeCell ref="C515:C521"/>
    <mergeCell ref="AR515:AR521"/>
    <mergeCell ref="C446:C452"/>
    <mergeCell ref="A436:A442"/>
    <mergeCell ref="AR436:AR442"/>
    <mergeCell ref="A505:A511"/>
    <mergeCell ref="B505:B511"/>
    <mergeCell ref="C505:C514"/>
    <mergeCell ref="E505:AR511"/>
    <mergeCell ref="C497:C504"/>
    <mergeCell ref="A512:A513"/>
    <mergeCell ref="AM512:AM513"/>
    <mergeCell ref="AN512:AN513"/>
    <mergeCell ref="A481:A487"/>
    <mergeCell ref="B481:B487"/>
    <mergeCell ref="H438:AB438"/>
    <mergeCell ref="AE512:AE513"/>
    <mergeCell ref="A446:A452"/>
    <mergeCell ref="B497:B503"/>
    <mergeCell ref="A497:A503"/>
    <mergeCell ref="A460:A466"/>
    <mergeCell ref="AF512:AF513"/>
    <mergeCell ref="A474:A480"/>
    <mergeCell ref="AA512:AA513"/>
    <mergeCell ref="A467:A473"/>
    <mergeCell ref="A453:A459"/>
    <mergeCell ref="B453:B459"/>
    <mergeCell ref="C453:C459"/>
    <mergeCell ref="C481:C487"/>
    <mergeCell ref="E495:AR495"/>
    <mergeCell ref="E496:AR496"/>
    <mergeCell ref="E504:AR504"/>
    <mergeCell ref="AR512:AR513"/>
    <mergeCell ref="AL512:AL513"/>
    <mergeCell ref="AP512:AP513"/>
    <mergeCell ref="AQ512:AQ513"/>
    <mergeCell ref="X512:X513"/>
    <mergeCell ref="C488:C496"/>
    <mergeCell ref="AH512:AH513"/>
    <mergeCell ref="AC512:AC513"/>
    <mergeCell ref="B460:B466"/>
    <mergeCell ref="AO512:AO513"/>
    <mergeCell ref="B467:B473"/>
    <mergeCell ref="C467:C473"/>
    <mergeCell ref="A230:A236"/>
    <mergeCell ref="B230:B236"/>
    <mergeCell ref="C230:C236"/>
    <mergeCell ref="A167:A173"/>
    <mergeCell ref="B167:B173"/>
    <mergeCell ref="A202:A208"/>
    <mergeCell ref="B223:B229"/>
    <mergeCell ref="C223:C229"/>
    <mergeCell ref="A195:A201"/>
    <mergeCell ref="B195:B201"/>
    <mergeCell ref="C195:C201"/>
    <mergeCell ref="C188:C194"/>
    <mergeCell ref="A181:A187"/>
    <mergeCell ref="A223:A229"/>
    <mergeCell ref="B188:B194"/>
    <mergeCell ref="A188:A194"/>
    <mergeCell ref="B181:B187"/>
    <mergeCell ref="C181:C187"/>
    <mergeCell ref="A174:A180"/>
    <mergeCell ref="B174:B180"/>
    <mergeCell ref="C174:C180"/>
    <mergeCell ref="B209:B215"/>
    <mergeCell ref="C209:C215"/>
    <mergeCell ref="B216:B222"/>
    <mergeCell ref="A89:A95"/>
    <mergeCell ref="A111:A117"/>
    <mergeCell ref="B111:B117"/>
    <mergeCell ref="C111:C117"/>
    <mergeCell ref="A139:A145"/>
    <mergeCell ref="B118:B124"/>
    <mergeCell ref="C118:C124"/>
    <mergeCell ref="A125:A131"/>
    <mergeCell ref="A118:A124"/>
    <mergeCell ref="C125:C131"/>
    <mergeCell ref="C216:C222"/>
    <mergeCell ref="B96:B102"/>
    <mergeCell ref="A96:A102"/>
    <mergeCell ref="A216:A222"/>
    <mergeCell ref="B125:B131"/>
    <mergeCell ref="A146:A152"/>
    <mergeCell ref="A103:A110"/>
    <mergeCell ref="C146:C152"/>
    <mergeCell ref="C139:C145"/>
    <mergeCell ref="B153:B159"/>
    <mergeCell ref="A132:A138"/>
    <mergeCell ref="B132:B138"/>
    <mergeCell ref="A160:A166"/>
    <mergeCell ref="C132:C138"/>
    <mergeCell ref="B139:B145"/>
    <mergeCell ref="C153:C159"/>
    <mergeCell ref="C160:C166"/>
    <mergeCell ref="B146:B152"/>
    <mergeCell ref="A153:A159"/>
    <mergeCell ref="B160:B166"/>
    <mergeCell ref="A2:AR2"/>
    <mergeCell ref="A3:A5"/>
    <mergeCell ref="B3:B5"/>
    <mergeCell ref="C3:C5"/>
    <mergeCell ref="D3:D5"/>
    <mergeCell ref="E3:G3"/>
    <mergeCell ref="H3:AQ3"/>
    <mergeCell ref="AR3:AR5"/>
    <mergeCell ref="E4:E5"/>
    <mergeCell ref="F4:F5"/>
    <mergeCell ref="G4:G5"/>
    <mergeCell ref="H4:J4"/>
    <mergeCell ref="T4:V4"/>
    <mergeCell ref="W4:Y4"/>
    <mergeCell ref="Q4:S4"/>
    <mergeCell ref="AI4:AK4"/>
    <mergeCell ref="AP10:AP11"/>
    <mergeCell ref="AQ10:AQ11"/>
    <mergeCell ref="AO51:AO52"/>
    <mergeCell ref="A522:AR522"/>
    <mergeCell ref="A515:A521"/>
    <mergeCell ref="B515:B521"/>
    <mergeCell ref="G105:G106"/>
    <mergeCell ref="H105:H106"/>
    <mergeCell ref="P62:P64"/>
    <mergeCell ref="Q62:Q64"/>
    <mergeCell ref="R62:R64"/>
    <mergeCell ref="S62:S64"/>
    <mergeCell ref="T62:T64"/>
    <mergeCell ref="U62:U64"/>
    <mergeCell ref="V62:V64"/>
    <mergeCell ref="W62:W64"/>
    <mergeCell ref="L105:L106"/>
    <mergeCell ref="A75:A81"/>
    <mergeCell ref="B75:B81"/>
    <mergeCell ref="C75:C81"/>
    <mergeCell ref="A82:A88"/>
    <mergeCell ref="B82:B88"/>
    <mergeCell ref="A68:A74"/>
    <mergeCell ref="B68:B74"/>
    <mergeCell ref="H53:H55"/>
    <mergeCell ref="I53:I55"/>
    <mergeCell ref="A575:E575"/>
    <mergeCell ref="I576:J576"/>
    <mergeCell ref="AK10:AK11"/>
    <mergeCell ref="AL10:AL11"/>
    <mergeCell ref="AM10:AM11"/>
    <mergeCell ref="AN10:AN11"/>
    <mergeCell ref="AO10:AO11"/>
    <mergeCell ref="C68:C74"/>
    <mergeCell ref="A59:A67"/>
    <mergeCell ref="E62:E64"/>
    <mergeCell ref="F62:F64"/>
    <mergeCell ref="G62:G64"/>
    <mergeCell ref="B59:B67"/>
    <mergeCell ref="B89:B95"/>
    <mergeCell ref="C89:C95"/>
    <mergeCell ref="B103:B110"/>
    <mergeCell ref="C103:C110"/>
    <mergeCell ref="C59:C67"/>
    <mergeCell ref="C82:C88"/>
    <mergeCell ref="C167:C173"/>
    <mergeCell ref="B202:B208"/>
    <mergeCell ref="A209:A215"/>
    <mergeCell ref="AI53:AI55"/>
    <mergeCell ref="AJ53:AJ55"/>
    <mergeCell ref="S51:S52"/>
    <mergeCell ref="T51:T52"/>
    <mergeCell ref="U51:U52"/>
    <mergeCell ref="V51:V52"/>
    <mergeCell ref="W51:W52"/>
    <mergeCell ref="X51:X52"/>
    <mergeCell ref="A32:AR32"/>
    <mergeCell ref="AL51:AL52"/>
    <mergeCell ref="AM51:AM52"/>
    <mergeCell ref="AN51:AN52"/>
    <mergeCell ref="AP51:AP52"/>
    <mergeCell ref="AQ51:AQ52"/>
    <mergeCell ref="AR51:AR52"/>
    <mergeCell ref="E51:E52"/>
    <mergeCell ref="B35:B41"/>
    <mergeCell ref="C35:C41"/>
    <mergeCell ref="A42:A48"/>
    <mergeCell ref="A49:A58"/>
    <mergeCell ref="B49:B58"/>
    <mergeCell ref="C42:C48"/>
    <mergeCell ref="AK51:AK52"/>
    <mergeCell ref="AF51:AF52"/>
    <mergeCell ref="F105:F106"/>
    <mergeCell ref="D62:D64"/>
    <mergeCell ref="AR53:AR55"/>
    <mergeCell ref="N53:N55"/>
    <mergeCell ref="O53:O55"/>
    <mergeCell ref="P53:P55"/>
    <mergeCell ref="Q53:Q55"/>
    <mergeCell ref="R53:R55"/>
    <mergeCell ref="S53:S55"/>
    <mergeCell ref="T53:T55"/>
    <mergeCell ref="U53:U55"/>
    <mergeCell ref="V53:V55"/>
    <mergeCell ref="W53:W55"/>
    <mergeCell ref="X53:X55"/>
    <mergeCell ref="Y53:Y55"/>
    <mergeCell ref="Z53:Z55"/>
    <mergeCell ref="AA53:AA55"/>
    <mergeCell ref="AB53:AB55"/>
    <mergeCell ref="AC53:AC55"/>
    <mergeCell ref="AD53:AD55"/>
    <mergeCell ref="AE53:AE55"/>
    <mergeCell ref="AF53:AF55"/>
    <mergeCell ref="AG53:AG55"/>
    <mergeCell ref="AH53:AH55"/>
    <mergeCell ref="AN425:AN426"/>
    <mergeCell ref="AO425:AO426"/>
    <mergeCell ref="AP425:AP426"/>
    <mergeCell ref="AQ425:AQ426"/>
    <mergeCell ref="AO53:AO55"/>
    <mergeCell ref="AP53:AP55"/>
    <mergeCell ref="AQ53:AQ55"/>
    <mergeCell ref="E53:E55"/>
    <mergeCell ref="D425:D426"/>
    <mergeCell ref="E425:E426"/>
    <mergeCell ref="F425:F426"/>
    <mergeCell ref="G425:G426"/>
    <mergeCell ref="J53:J55"/>
    <mergeCell ref="K53:K55"/>
    <mergeCell ref="L53:L55"/>
    <mergeCell ref="M53:M55"/>
    <mergeCell ref="H62:H64"/>
    <mergeCell ref="I62:I64"/>
    <mergeCell ref="J62:J64"/>
    <mergeCell ref="K62:K64"/>
    <mergeCell ref="L62:L64"/>
    <mergeCell ref="M62:M64"/>
    <mergeCell ref="N62:N64"/>
    <mergeCell ref="O62:O64"/>
    <mergeCell ref="AP427:AP429"/>
    <mergeCell ref="AO427:AO429"/>
    <mergeCell ref="AN427:AN429"/>
    <mergeCell ref="Z427:Z429"/>
    <mergeCell ref="Y427:Y429"/>
    <mergeCell ref="X427:X429"/>
    <mergeCell ref="W427:W429"/>
    <mergeCell ref="AR425:AR426"/>
    <mergeCell ref="H425:H426"/>
    <mergeCell ref="I425:I426"/>
    <mergeCell ref="J425:J426"/>
    <mergeCell ref="K425:K426"/>
    <mergeCell ref="L425:L426"/>
    <mergeCell ref="M425:M426"/>
    <mergeCell ref="N425:N426"/>
    <mergeCell ref="O425:O426"/>
    <mergeCell ref="P425:P426"/>
    <mergeCell ref="Q425:Q426"/>
    <mergeCell ref="R425:R426"/>
    <mergeCell ref="S425:S426"/>
    <mergeCell ref="T425:T426"/>
    <mergeCell ref="U425:U426"/>
    <mergeCell ref="V425:V426"/>
    <mergeCell ref="AJ425:AJ426"/>
    <mergeCell ref="AM425:AM426"/>
    <mergeCell ref="AM427:AM429"/>
    <mergeCell ref="N427:N429"/>
    <mergeCell ref="M427:M429"/>
    <mergeCell ref="D427:D429"/>
    <mergeCell ref="L427:L429"/>
    <mergeCell ref="K427:K429"/>
    <mergeCell ref="J427:J429"/>
    <mergeCell ref="I427:I429"/>
    <mergeCell ref="H427:H429"/>
    <mergeCell ref="G427:G429"/>
    <mergeCell ref="F427:F429"/>
    <mergeCell ref="E427:E429"/>
    <mergeCell ref="AK425:AK426"/>
    <mergeCell ref="AL425:AL426"/>
    <mergeCell ref="AR8:AR9"/>
    <mergeCell ref="D12:D13"/>
    <mergeCell ref="E12:E13"/>
    <mergeCell ref="W8:W9"/>
    <mergeCell ref="X8:X9"/>
    <mergeCell ref="Y8:Y9"/>
    <mergeCell ref="Z8:Z9"/>
    <mergeCell ref="AA8:AA9"/>
    <mergeCell ref="AB8:AB9"/>
    <mergeCell ref="AC8:AC9"/>
    <mergeCell ref="AD8:AD9"/>
    <mergeCell ref="AE8:AE9"/>
    <mergeCell ref="AF8:AF9"/>
    <mergeCell ref="AG8:AG9"/>
    <mergeCell ref="AH8:AH9"/>
    <mergeCell ref="AR10:AR11"/>
    <mergeCell ref="AG10:AG11"/>
    <mergeCell ref="F12:F13"/>
    <mergeCell ref="G12:G13"/>
    <mergeCell ref="T12:T13"/>
    <mergeCell ref="U12:U13"/>
    <mergeCell ref="V12:V13"/>
    <mergeCell ref="W12:W13"/>
    <mergeCell ref="X12:X13"/>
    <mergeCell ref="T8:T9"/>
    <mergeCell ref="U8:U9"/>
    <mergeCell ref="V8:V9"/>
    <mergeCell ref="D8:D9"/>
    <mergeCell ref="E8:E9"/>
    <mergeCell ref="F8:F9"/>
    <mergeCell ref="G8:G9"/>
    <mergeCell ref="Q8:Q9"/>
    <mergeCell ref="R8:R9"/>
    <mergeCell ref="S8:S9"/>
    <mergeCell ref="H8:H9"/>
    <mergeCell ref="I8:I9"/>
    <mergeCell ref="K8:K9"/>
    <mergeCell ref="J8:J9"/>
    <mergeCell ref="L8:L9"/>
    <mergeCell ref="M8:M9"/>
    <mergeCell ref="N8:N9"/>
    <mergeCell ref="O8:O9"/>
    <mergeCell ref="P8:P9"/>
    <mergeCell ref="AQ8:AQ9"/>
    <mergeCell ref="AP8:AP9"/>
    <mergeCell ref="AO8:AO9"/>
    <mergeCell ref="AN8:AN9"/>
    <mergeCell ref="AM8:AM9"/>
    <mergeCell ref="AL8:AL9"/>
    <mergeCell ref="AK8:AK9"/>
    <mergeCell ref="AJ8:AJ9"/>
    <mergeCell ref="AI8:AI9"/>
    <mergeCell ref="G575:AR575"/>
    <mergeCell ref="G579:AR579"/>
    <mergeCell ref="A578:F578"/>
    <mergeCell ref="Q427:Q429"/>
    <mergeCell ref="AI427:AI429"/>
    <mergeCell ref="AH427:AH429"/>
    <mergeCell ref="AG427:AG429"/>
    <mergeCell ref="AF427:AF429"/>
    <mergeCell ref="AE427:AE429"/>
    <mergeCell ref="AD427:AD429"/>
    <mergeCell ref="AC427:AC429"/>
    <mergeCell ref="AB427:AB429"/>
    <mergeCell ref="AA427:AA429"/>
    <mergeCell ref="AL427:AL429"/>
    <mergeCell ref="AK427:AK429"/>
    <mergeCell ref="AJ427:AJ429"/>
    <mergeCell ref="P427:P429"/>
    <mergeCell ref="O427:O429"/>
    <mergeCell ref="V427:V429"/>
    <mergeCell ref="T427:T429"/>
    <mergeCell ref="S427:S429"/>
    <mergeCell ref="R427:R429"/>
    <mergeCell ref="AR427:AR429"/>
    <mergeCell ref="AQ427:AQ429"/>
    <mergeCell ref="AN12:AN13"/>
    <mergeCell ref="A307:A313"/>
    <mergeCell ref="B307:B313"/>
    <mergeCell ref="C307:C313"/>
    <mergeCell ref="A279:A285"/>
    <mergeCell ref="B279:B285"/>
    <mergeCell ref="C279:C285"/>
    <mergeCell ref="A251:A257"/>
    <mergeCell ref="B251:B257"/>
    <mergeCell ref="C251:C257"/>
    <mergeCell ref="A258:A264"/>
    <mergeCell ref="B258:B264"/>
    <mergeCell ref="C258:C264"/>
    <mergeCell ref="A265:A271"/>
    <mergeCell ref="B265:B271"/>
    <mergeCell ref="C265:C271"/>
    <mergeCell ref="A237:A243"/>
    <mergeCell ref="B237:B243"/>
    <mergeCell ref="C237:C243"/>
    <mergeCell ref="A286:A292"/>
    <mergeCell ref="B286:B292"/>
    <mergeCell ref="C286:C292"/>
    <mergeCell ref="A293:A299"/>
    <mergeCell ref="B293:B299"/>
    <mergeCell ref="P12:P13"/>
    <mergeCell ref="Q12:Q13"/>
    <mergeCell ref="R12:R13"/>
    <mergeCell ref="S12:S13"/>
    <mergeCell ref="AO12:AO13"/>
    <mergeCell ref="AP12:AP13"/>
    <mergeCell ref="AQ12:AQ13"/>
    <mergeCell ref="AR12:AR13"/>
    <mergeCell ref="U427:U429"/>
    <mergeCell ref="AA12:AA13"/>
    <mergeCell ref="AB12:AB13"/>
    <mergeCell ref="AC12:AC13"/>
    <mergeCell ref="AD12:AD13"/>
    <mergeCell ref="AE12:AE13"/>
    <mergeCell ref="AF12:AF13"/>
    <mergeCell ref="AG12:AG13"/>
    <mergeCell ref="AH12:AH13"/>
    <mergeCell ref="AI12:AI13"/>
    <mergeCell ref="AJ12:AJ13"/>
    <mergeCell ref="AK12:AK13"/>
    <mergeCell ref="AL12:AL13"/>
    <mergeCell ref="Y12:Y13"/>
    <mergeCell ref="Z12:Z13"/>
    <mergeCell ref="AM12:AM13"/>
    <mergeCell ref="A566:C572"/>
    <mergeCell ref="H12:H13"/>
    <mergeCell ref="I12:I13"/>
    <mergeCell ref="J12:J13"/>
    <mergeCell ref="K12:K13"/>
    <mergeCell ref="L12:L13"/>
    <mergeCell ref="M12:M13"/>
    <mergeCell ref="N12:N13"/>
    <mergeCell ref="O12:O13"/>
    <mergeCell ref="A314:A320"/>
    <mergeCell ref="B314:B320"/>
    <mergeCell ref="C314:C320"/>
    <mergeCell ref="C293:C299"/>
    <mergeCell ref="A300:A306"/>
    <mergeCell ref="B300:B306"/>
    <mergeCell ref="C300:C306"/>
    <mergeCell ref="A244:A250"/>
    <mergeCell ref="B244:B250"/>
    <mergeCell ref="C244:C250"/>
    <mergeCell ref="A272:A278"/>
    <mergeCell ref="B272:B278"/>
    <mergeCell ref="C272:C278"/>
    <mergeCell ref="E105:E106"/>
    <mergeCell ref="D105:D106"/>
    <mergeCell ref="A353:A360"/>
    <mergeCell ref="B353:B360"/>
    <mergeCell ref="D355:D356"/>
    <mergeCell ref="B361:B368"/>
    <mergeCell ref="A361:A368"/>
    <mergeCell ref="D363:D364"/>
    <mergeCell ref="E363:E364"/>
    <mergeCell ref="F363:F364"/>
    <mergeCell ref="D339:D340"/>
    <mergeCell ref="E339:E340"/>
    <mergeCell ref="F339:F340"/>
    <mergeCell ref="B337:B344"/>
    <mergeCell ref="C337:C344"/>
    <mergeCell ref="A337:A344"/>
    <mergeCell ref="A345:A352"/>
    <mergeCell ref="B345:B352"/>
    <mergeCell ref="D347:D348"/>
    <mergeCell ref="E347:E348"/>
    <mergeCell ref="F347:F348"/>
    <mergeCell ref="C347:C348"/>
    <mergeCell ref="C355:C356"/>
    <mergeCell ref="G339:G340"/>
    <mergeCell ref="AC339:AC340"/>
    <mergeCell ref="AD339:AD340"/>
    <mergeCell ref="AE339:AE340"/>
    <mergeCell ref="AF339:AF340"/>
    <mergeCell ref="AG339:AG340"/>
    <mergeCell ref="AH339:AH340"/>
    <mergeCell ref="G347:G348"/>
    <mergeCell ref="AF347:AF348"/>
    <mergeCell ref="AG347:AG348"/>
    <mergeCell ref="AH347:AH348"/>
    <mergeCell ref="G355:G356"/>
    <mergeCell ref="AF355:AF356"/>
    <mergeCell ref="AG355:AG356"/>
    <mergeCell ref="AH355:AH356"/>
    <mergeCell ref="AI355:AI356"/>
    <mergeCell ref="AJ355:AJ356"/>
    <mergeCell ref="AK355:AK356"/>
    <mergeCell ref="AL355:AL356"/>
    <mergeCell ref="E355:E356"/>
    <mergeCell ref="F355:F356"/>
    <mergeCell ref="G363:G364"/>
    <mergeCell ref="AF363:AF364"/>
    <mergeCell ref="C363:C364"/>
    <mergeCell ref="AG363:AG364"/>
    <mergeCell ref="AH363:AH364"/>
    <mergeCell ref="AI363:AI364"/>
    <mergeCell ref="AJ363:AJ364"/>
    <mergeCell ref="AK363:AK364"/>
    <mergeCell ref="AL363:AL364"/>
    <mergeCell ref="AC363:AC364"/>
    <mergeCell ref="AD363:AD364"/>
    <mergeCell ref="AE363:AE364"/>
    <mergeCell ref="AQ355:AQ356"/>
    <mergeCell ref="AR355:AR356"/>
    <mergeCell ref="AC347:AC348"/>
    <mergeCell ref="AD347:AD348"/>
    <mergeCell ref="AE347:AE348"/>
    <mergeCell ref="AM347:AM348"/>
    <mergeCell ref="AM363:AM364"/>
    <mergeCell ref="AN363:AN364"/>
    <mergeCell ref="AO363:AO364"/>
    <mergeCell ref="AP363:AP364"/>
    <mergeCell ref="AQ363:AQ364"/>
    <mergeCell ref="AR363:AR364"/>
    <mergeCell ref="AN347:AN348"/>
    <mergeCell ref="AO347:AO348"/>
    <mergeCell ref="AP347:AP348"/>
    <mergeCell ref="AQ347:AQ348"/>
    <mergeCell ref="AI347:AI348"/>
    <mergeCell ref="AJ347:AJ348"/>
    <mergeCell ref="AK347:AK348"/>
    <mergeCell ref="AL347:AL348"/>
    <mergeCell ref="B393:B400"/>
    <mergeCell ref="D395:D396"/>
    <mergeCell ref="A394:A400"/>
    <mergeCell ref="B401:B408"/>
    <mergeCell ref="A401:A407"/>
    <mergeCell ref="D403:D404"/>
    <mergeCell ref="AR339:AR340"/>
    <mergeCell ref="AC355:AC356"/>
    <mergeCell ref="AD355:AD356"/>
    <mergeCell ref="AE355:AE356"/>
    <mergeCell ref="AI339:AI340"/>
    <mergeCell ref="AJ339:AJ340"/>
    <mergeCell ref="AK339:AK340"/>
    <mergeCell ref="AL339:AL340"/>
    <mergeCell ref="AM339:AM340"/>
    <mergeCell ref="AN339:AN340"/>
    <mergeCell ref="AO339:AO340"/>
    <mergeCell ref="AP339:AP340"/>
    <mergeCell ref="AQ339:AQ340"/>
    <mergeCell ref="AR347:AR348"/>
    <mergeCell ref="AM355:AM356"/>
    <mergeCell ref="AN355:AN356"/>
    <mergeCell ref="AO355:AO356"/>
    <mergeCell ref="AP355:AP356"/>
  </mergeCells>
  <pageMargins left="0" right="0" top="3.937007874015748E-2" bottom="0" header="0.23622047244094491" footer="0.15748031496062992"/>
  <pageSetup paperSize="9" scale="11" fitToHeight="0" orientation="landscape" r:id="rId1"/>
  <headerFooter>
    <oddFooter>&amp;C&amp;"Times New Roman,обычный"&amp;8Страница  &amp;P из &amp;N</oddFooter>
  </headerFooter>
  <rowBreaks count="3" manualBreakCount="3">
    <brk id="88" max="43" man="1"/>
    <brk id="104" max="16383" man="1"/>
    <brk id="533" max="16383" man="1"/>
  </rowBreaks>
</worksheet>
</file>

<file path=xl/worksheets/sheet5.xml><?xml version="1.0" encoding="utf-8"?>
<worksheet xmlns="http://schemas.openxmlformats.org/spreadsheetml/2006/main" xmlns:r="http://schemas.openxmlformats.org/officeDocument/2006/relationships">
  <sheetPr>
    <pageSetUpPr fitToPage="1"/>
  </sheetPr>
  <dimension ref="A1:BR55"/>
  <sheetViews>
    <sheetView view="pageBreakPreview" zoomScale="67" zoomScaleSheetLayoutView="67" workbookViewId="0">
      <selection activeCell="A3" sqref="A3"/>
    </sheetView>
  </sheetViews>
  <sheetFormatPr defaultColWidth="46.33203125" defaultRowHeight="292.5" customHeight="1"/>
  <cols>
    <col min="1" max="1" width="12.6640625" style="138" customWidth="1"/>
    <col min="2" max="2" width="53.44140625" style="39" customWidth="1"/>
    <col min="3" max="3" width="20.44140625" style="39" customWidth="1"/>
    <col min="4" max="4" width="15.109375" style="39" customWidth="1"/>
    <col min="5" max="5" width="19" style="39" customWidth="1"/>
    <col min="6" max="6" width="22.6640625" style="39" customWidth="1"/>
    <col min="7" max="7" width="10.6640625" style="39" customWidth="1"/>
    <col min="8" max="8" width="14.109375" style="442" hidden="1" customWidth="1"/>
    <col min="9" max="9" width="16.5546875" style="442" hidden="1" customWidth="1"/>
    <col min="10" max="10" width="12" style="442" hidden="1" customWidth="1"/>
    <col min="11" max="11" width="15.88671875" style="39" hidden="1" customWidth="1"/>
    <col min="12" max="12" width="13.6640625" style="39" hidden="1" customWidth="1"/>
    <col min="13" max="13" width="14.109375" style="39" hidden="1" customWidth="1"/>
    <col min="14" max="14" width="15.88671875" style="442" hidden="1" customWidth="1"/>
    <col min="15" max="15" width="18" style="442" hidden="1" customWidth="1"/>
    <col min="16" max="16" width="13.5546875" style="442" hidden="1" customWidth="1"/>
    <col min="17" max="17" width="14.33203125" style="39" hidden="1" customWidth="1"/>
    <col min="18" max="18" width="14" style="39" hidden="1" customWidth="1"/>
    <col min="19" max="20" width="15" style="39" hidden="1" customWidth="1"/>
    <col min="21" max="21" width="20.44140625" style="39" hidden="1" customWidth="1"/>
    <col min="22" max="22" width="15.44140625" style="39" hidden="1" customWidth="1"/>
    <col min="23" max="23" width="24.6640625" style="39" hidden="1" customWidth="1"/>
    <col min="24" max="24" width="20.5546875" style="39" hidden="1" customWidth="1"/>
    <col min="25" max="25" width="10.88671875" style="39" hidden="1" customWidth="1"/>
    <col min="26" max="26" width="15.33203125" style="39" hidden="1" customWidth="1"/>
    <col min="27" max="27" width="14.88671875" style="39" hidden="1" customWidth="1"/>
    <col min="28" max="28" width="15.5546875" style="39" hidden="1" customWidth="1"/>
    <col min="29" max="29" width="13.44140625" style="39" customWidth="1"/>
    <col min="30" max="30" width="9.109375" style="39" customWidth="1"/>
    <col min="31" max="31" width="11.88671875" style="39" customWidth="1"/>
    <col min="32" max="32" width="11.44140625" style="39" customWidth="1"/>
    <col min="33" max="33" width="10.88671875" style="39" customWidth="1"/>
    <col min="34" max="34" width="9.44140625" style="39" customWidth="1"/>
    <col min="35" max="35" width="9" style="39" customWidth="1"/>
    <col min="36" max="37" width="9.88671875" style="39" customWidth="1"/>
    <col min="38" max="38" width="11.6640625" style="39" customWidth="1"/>
    <col min="39" max="39" width="9.33203125" style="39" customWidth="1"/>
    <col min="40" max="40" width="7.109375" style="39" customWidth="1"/>
    <col min="41" max="41" width="9.109375" style="39" customWidth="1"/>
    <col min="42" max="42" width="9.44140625" style="39" customWidth="1"/>
    <col min="43" max="43" width="10.88671875" style="39" customWidth="1"/>
    <col min="44" max="16384" width="46.33203125" style="39"/>
  </cols>
  <sheetData>
    <row r="1" spans="1:43" ht="14.25" customHeight="1">
      <c r="A1" s="441"/>
      <c r="B1" s="442"/>
      <c r="C1" s="442"/>
      <c r="D1" s="442"/>
      <c r="E1" s="442"/>
      <c r="F1" s="442"/>
      <c r="G1" s="442"/>
      <c r="K1" s="442"/>
      <c r="L1" s="442"/>
      <c r="M1" s="442"/>
      <c r="Q1" s="442"/>
      <c r="R1" s="442"/>
      <c r="S1" s="442"/>
      <c r="Z1" s="442"/>
      <c r="AA1" s="442"/>
      <c r="AB1" s="442"/>
      <c r="AC1" s="442"/>
      <c r="AD1" s="442"/>
      <c r="AE1" s="442"/>
      <c r="AF1" s="906" t="s">
        <v>286</v>
      </c>
      <c r="AG1" s="906"/>
      <c r="AH1" s="906"/>
      <c r="AI1" s="906"/>
      <c r="AJ1" s="906"/>
      <c r="AK1" s="906"/>
      <c r="AL1" s="906"/>
      <c r="AM1" s="906"/>
      <c r="AN1" s="906"/>
      <c r="AO1" s="442"/>
    </row>
    <row r="2" spans="1:43" s="139" customFormat="1" ht="39.75" customHeight="1">
      <c r="A2" s="907" t="s">
        <v>602</v>
      </c>
      <c r="B2" s="907"/>
      <c r="C2" s="907"/>
      <c r="D2" s="907"/>
      <c r="E2" s="907"/>
      <c r="F2" s="907"/>
      <c r="G2" s="907"/>
      <c r="H2" s="907"/>
      <c r="I2" s="907"/>
      <c r="J2" s="907"/>
      <c r="K2" s="907"/>
      <c r="L2" s="907"/>
      <c r="M2" s="907"/>
      <c r="N2" s="907"/>
      <c r="O2" s="907"/>
      <c r="P2" s="907"/>
      <c r="Q2" s="907"/>
      <c r="R2" s="907"/>
      <c r="S2" s="907"/>
      <c r="T2" s="907"/>
      <c r="U2" s="907"/>
      <c r="V2" s="907"/>
      <c r="W2" s="907"/>
      <c r="X2" s="907"/>
      <c r="Y2" s="907"/>
      <c r="Z2" s="907"/>
      <c r="AA2" s="907"/>
      <c r="AB2" s="907"/>
      <c r="AC2" s="907"/>
      <c r="AD2" s="907"/>
      <c r="AE2" s="907"/>
      <c r="AF2" s="907"/>
      <c r="AG2" s="907"/>
      <c r="AH2" s="907"/>
      <c r="AI2" s="907"/>
      <c r="AJ2" s="907"/>
      <c r="AK2" s="907"/>
      <c r="AL2" s="907"/>
      <c r="AM2" s="907"/>
      <c r="AN2" s="907"/>
      <c r="AO2" s="907"/>
      <c r="AP2" s="161"/>
      <c r="AQ2" s="161"/>
    </row>
    <row r="3" spans="1:43" s="139" customFormat="1" ht="10.5" customHeight="1">
      <c r="A3" s="161"/>
      <c r="B3" s="161"/>
      <c r="C3" s="161"/>
      <c r="D3" s="161"/>
      <c r="E3" s="900"/>
      <c r="F3" s="900"/>
      <c r="G3" s="900"/>
      <c r="H3" s="439"/>
      <c r="I3" s="439"/>
      <c r="J3" s="439"/>
      <c r="K3" s="161"/>
      <c r="L3" s="161"/>
      <c r="M3" s="901"/>
      <c r="N3" s="901"/>
      <c r="O3" s="901"/>
      <c r="P3" s="901"/>
      <c r="Q3" s="901"/>
      <c r="R3" s="901"/>
      <c r="S3" s="901"/>
      <c r="T3" s="901"/>
      <c r="U3" s="901"/>
      <c r="V3" s="901"/>
      <c r="W3" s="901"/>
      <c r="X3" s="901"/>
      <c r="Y3" s="901"/>
      <c r="Z3" s="901"/>
      <c r="AA3" s="901"/>
      <c r="AB3" s="901"/>
      <c r="AC3" s="901"/>
      <c r="AD3" s="901"/>
      <c r="AE3" s="161"/>
      <c r="AF3" s="161"/>
      <c r="AG3" s="161"/>
      <c r="AH3" s="161"/>
      <c r="AI3" s="161"/>
      <c r="AJ3" s="161"/>
      <c r="AK3" s="161"/>
      <c r="AL3" s="161"/>
      <c r="AM3" s="161"/>
      <c r="AN3" s="161"/>
      <c r="AO3" s="161"/>
      <c r="AP3" s="161"/>
      <c r="AQ3" s="161"/>
    </row>
    <row r="4" spans="1:43" s="141" customFormat="1" ht="23.25" customHeight="1">
      <c r="A4" s="140"/>
      <c r="H4" s="440"/>
      <c r="I4" s="440"/>
      <c r="J4" s="440"/>
      <c r="N4" s="440"/>
      <c r="O4" s="440"/>
      <c r="P4" s="440"/>
    </row>
    <row r="5" spans="1:43" ht="25.5" customHeight="1">
      <c r="A5" s="908" t="s">
        <v>0</v>
      </c>
      <c r="B5" s="894" t="s">
        <v>42</v>
      </c>
      <c r="C5" s="894" t="s">
        <v>280</v>
      </c>
      <c r="D5" s="894" t="s">
        <v>469</v>
      </c>
      <c r="E5" s="894" t="s">
        <v>469</v>
      </c>
      <c r="F5" s="894"/>
      <c r="G5" s="894"/>
      <c r="H5" s="894" t="s">
        <v>256</v>
      </c>
      <c r="I5" s="894"/>
      <c r="J5" s="894"/>
      <c r="K5" s="894"/>
      <c r="L5" s="894"/>
      <c r="M5" s="894"/>
      <c r="N5" s="894"/>
      <c r="O5" s="894"/>
      <c r="P5" s="894"/>
      <c r="Q5" s="894"/>
      <c r="R5" s="894"/>
      <c r="S5" s="894"/>
      <c r="T5" s="894"/>
      <c r="U5" s="894"/>
      <c r="V5" s="894"/>
      <c r="W5" s="894"/>
      <c r="X5" s="894"/>
      <c r="Y5" s="894"/>
      <c r="Z5" s="894"/>
      <c r="AA5" s="894"/>
      <c r="AB5" s="894"/>
      <c r="AC5" s="894"/>
      <c r="AD5" s="894"/>
      <c r="AE5" s="894"/>
      <c r="AF5" s="894"/>
      <c r="AG5" s="894"/>
      <c r="AH5" s="894"/>
      <c r="AI5" s="894"/>
      <c r="AJ5" s="894"/>
      <c r="AK5" s="894"/>
      <c r="AL5" s="894"/>
      <c r="AM5" s="894"/>
      <c r="AN5" s="894"/>
      <c r="AO5" s="894"/>
      <c r="AP5" s="894"/>
      <c r="AQ5" s="894"/>
    </row>
    <row r="6" spans="1:43" ht="119.25" customHeight="1">
      <c r="A6" s="908"/>
      <c r="B6" s="894"/>
      <c r="C6" s="894"/>
      <c r="D6" s="894"/>
      <c r="E6" s="894"/>
      <c r="F6" s="894"/>
      <c r="G6" s="894"/>
      <c r="H6" s="903" t="s">
        <v>17</v>
      </c>
      <c r="I6" s="903"/>
      <c r="J6" s="903"/>
      <c r="K6" s="894" t="s">
        <v>18</v>
      </c>
      <c r="L6" s="894"/>
      <c r="M6" s="894"/>
      <c r="N6" s="903" t="s">
        <v>22</v>
      </c>
      <c r="O6" s="903"/>
      <c r="P6" s="903"/>
      <c r="Q6" s="894" t="s">
        <v>24</v>
      </c>
      <c r="R6" s="894"/>
      <c r="S6" s="894"/>
      <c r="T6" s="894" t="s">
        <v>25</v>
      </c>
      <c r="U6" s="894"/>
      <c r="V6" s="894"/>
      <c r="W6" s="894" t="s">
        <v>26</v>
      </c>
      <c r="X6" s="894"/>
      <c r="Y6" s="894"/>
      <c r="Z6" s="894" t="s">
        <v>28</v>
      </c>
      <c r="AA6" s="894"/>
      <c r="AB6" s="894"/>
      <c r="AC6" s="894" t="s">
        <v>29</v>
      </c>
      <c r="AD6" s="894"/>
      <c r="AE6" s="894"/>
      <c r="AF6" s="894" t="s">
        <v>30</v>
      </c>
      <c r="AG6" s="894"/>
      <c r="AH6" s="894"/>
      <c r="AI6" s="894" t="s">
        <v>32</v>
      </c>
      <c r="AJ6" s="894"/>
      <c r="AK6" s="894"/>
      <c r="AL6" s="894" t="s">
        <v>33</v>
      </c>
      <c r="AM6" s="894"/>
      <c r="AN6" s="894"/>
      <c r="AO6" s="894" t="s">
        <v>34</v>
      </c>
      <c r="AP6" s="894"/>
      <c r="AQ6" s="894"/>
    </row>
    <row r="7" spans="1:43" s="42" customFormat="1" ht="35.25" customHeight="1">
      <c r="A7" s="554"/>
      <c r="B7" s="554"/>
      <c r="C7" s="554"/>
      <c r="D7" s="554"/>
      <c r="E7" s="535" t="s">
        <v>20</v>
      </c>
      <c r="F7" s="535" t="s">
        <v>21</v>
      </c>
      <c r="G7" s="535" t="s">
        <v>19</v>
      </c>
      <c r="H7" s="555" t="s">
        <v>20</v>
      </c>
      <c r="I7" s="555" t="s">
        <v>21</v>
      </c>
      <c r="J7" s="555" t="s">
        <v>19</v>
      </c>
      <c r="K7" s="535" t="s">
        <v>20</v>
      </c>
      <c r="L7" s="535" t="s">
        <v>21</v>
      </c>
      <c r="M7" s="535" t="s">
        <v>19</v>
      </c>
      <c r="N7" s="555" t="s">
        <v>20</v>
      </c>
      <c r="O7" s="555" t="s">
        <v>21</v>
      </c>
      <c r="P7" s="555" t="s">
        <v>19</v>
      </c>
      <c r="Q7" s="535" t="s">
        <v>20</v>
      </c>
      <c r="R7" s="535" t="s">
        <v>21</v>
      </c>
      <c r="S7" s="535" t="s">
        <v>19</v>
      </c>
      <c r="T7" s="568" t="s">
        <v>20</v>
      </c>
      <c r="U7" s="568" t="s">
        <v>21</v>
      </c>
      <c r="V7" s="568" t="s">
        <v>19</v>
      </c>
      <c r="W7" s="568" t="s">
        <v>20</v>
      </c>
      <c r="X7" s="568" t="s">
        <v>21</v>
      </c>
      <c r="Y7" s="568" t="s">
        <v>19</v>
      </c>
      <c r="Z7" s="535" t="s">
        <v>20</v>
      </c>
      <c r="AA7" s="535" t="s">
        <v>21</v>
      </c>
      <c r="AB7" s="535" t="s">
        <v>19</v>
      </c>
      <c r="AC7" s="535" t="s">
        <v>20</v>
      </c>
      <c r="AD7" s="535" t="s">
        <v>21</v>
      </c>
      <c r="AE7" s="535" t="s">
        <v>19</v>
      </c>
      <c r="AF7" s="535" t="s">
        <v>20</v>
      </c>
      <c r="AG7" s="535" t="s">
        <v>21</v>
      </c>
      <c r="AH7" s="535" t="s">
        <v>19</v>
      </c>
      <c r="AI7" s="535" t="s">
        <v>20</v>
      </c>
      <c r="AJ7" s="535" t="s">
        <v>21</v>
      </c>
      <c r="AK7" s="535" t="s">
        <v>19</v>
      </c>
      <c r="AL7" s="535" t="s">
        <v>20</v>
      </c>
      <c r="AM7" s="535" t="s">
        <v>21</v>
      </c>
      <c r="AN7" s="535" t="s">
        <v>19</v>
      </c>
      <c r="AO7" s="535" t="s">
        <v>20</v>
      </c>
      <c r="AP7" s="535" t="s">
        <v>21</v>
      </c>
      <c r="AQ7" s="535" t="s">
        <v>19</v>
      </c>
    </row>
    <row r="8" spans="1:43" s="141" customFormat="1" ht="40.5" customHeight="1">
      <c r="A8" s="894" t="s">
        <v>257</v>
      </c>
      <c r="B8" s="894"/>
      <c r="C8" s="894"/>
      <c r="D8" s="894"/>
      <c r="E8" s="894"/>
      <c r="F8" s="894"/>
      <c r="G8" s="894"/>
      <c r="H8" s="894"/>
      <c r="I8" s="894"/>
      <c r="J8" s="894"/>
      <c r="K8" s="894"/>
      <c r="L8" s="894"/>
      <c r="M8" s="894"/>
      <c r="N8" s="894"/>
      <c r="O8" s="894"/>
      <c r="P8" s="894"/>
      <c r="Q8" s="894"/>
      <c r="R8" s="894"/>
      <c r="S8" s="894"/>
      <c r="T8" s="894"/>
      <c r="U8" s="894"/>
      <c r="V8" s="894"/>
      <c r="W8" s="894"/>
      <c r="X8" s="894"/>
      <c r="Y8" s="894"/>
      <c r="Z8" s="894"/>
      <c r="AA8" s="894"/>
      <c r="AB8" s="894"/>
      <c r="AC8" s="894"/>
      <c r="AD8" s="894"/>
      <c r="AE8" s="894"/>
      <c r="AF8" s="894"/>
      <c r="AG8" s="894"/>
      <c r="AH8" s="894"/>
      <c r="AI8" s="894"/>
      <c r="AJ8" s="894"/>
      <c r="AK8" s="894"/>
      <c r="AL8" s="894"/>
      <c r="AM8" s="894"/>
      <c r="AN8" s="894"/>
      <c r="AO8" s="894"/>
      <c r="AP8" s="894"/>
      <c r="AQ8" s="894"/>
    </row>
    <row r="9" spans="1:43" s="141" customFormat="1" ht="52.5" customHeight="1">
      <c r="A9" s="142"/>
      <c r="B9" s="894" t="s">
        <v>391</v>
      </c>
      <c r="C9" s="894"/>
      <c r="D9" s="894"/>
      <c r="E9" s="894"/>
      <c r="F9" s="894"/>
      <c r="G9" s="894"/>
      <c r="H9" s="894"/>
      <c r="I9" s="894"/>
      <c r="J9" s="894"/>
      <c r="K9" s="894"/>
      <c r="L9" s="894"/>
      <c r="M9" s="894"/>
      <c r="N9" s="894"/>
      <c r="O9" s="894"/>
      <c r="P9" s="894"/>
      <c r="Q9" s="894"/>
      <c r="R9" s="894"/>
      <c r="S9" s="894"/>
      <c r="T9" s="894"/>
      <c r="U9" s="894"/>
      <c r="V9" s="894"/>
      <c r="W9" s="894"/>
      <c r="X9" s="894"/>
      <c r="Y9" s="894"/>
      <c r="Z9" s="894"/>
      <c r="AA9" s="894"/>
      <c r="AB9" s="894"/>
      <c r="AC9" s="894"/>
      <c r="AD9" s="894"/>
      <c r="AE9" s="894"/>
      <c r="AF9" s="894"/>
      <c r="AG9" s="894"/>
      <c r="AH9" s="894"/>
      <c r="AI9" s="894"/>
      <c r="AJ9" s="894"/>
      <c r="AK9" s="894"/>
      <c r="AL9" s="894"/>
      <c r="AM9" s="894"/>
      <c r="AN9" s="894"/>
      <c r="AO9" s="894"/>
      <c r="AP9" s="894"/>
      <c r="AQ9" s="894"/>
    </row>
    <row r="10" spans="1:43" s="141" customFormat="1" ht="84">
      <c r="A10" s="898">
        <v>1</v>
      </c>
      <c r="B10" s="173" t="s">
        <v>367</v>
      </c>
      <c r="C10" s="174"/>
      <c r="D10" s="174"/>
      <c r="E10" s="177">
        <f t="shared" ref="E10:E13" si="0">AI10</f>
        <v>0</v>
      </c>
      <c r="F10" s="177">
        <f t="shared" ref="F10:F13" si="1">AJ10</f>
        <v>0</v>
      </c>
      <c r="G10" s="176">
        <f t="shared" ref="G10:G13" si="2">AK10</f>
        <v>0</v>
      </c>
      <c r="H10" s="429"/>
      <c r="I10" s="429"/>
      <c r="J10" s="429"/>
      <c r="K10" s="429"/>
      <c r="L10" s="429"/>
      <c r="M10" s="429"/>
      <c r="N10" s="429"/>
      <c r="O10" s="429"/>
      <c r="P10" s="429"/>
      <c r="Q10" s="174"/>
      <c r="R10" s="174"/>
      <c r="S10" s="174"/>
      <c r="T10" s="569"/>
      <c r="U10" s="569"/>
      <c r="V10" s="569"/>
      <c r="W10" s="569"/>
      <c r="X10" s="569"/>
      <c r="Y10" s="569"/>
      <c r="Z10" s="174"/>
      <c r="AA10" s="174"/>
      <c r="AB10" s="174"/>
      <c r="AC10" s="174"/>
      <c r="AD10" s="174"/>
      <c r="AE10" s="174"/>
      <c r="AF10" s="174"/>
      <c r="AG10" s="174"/>
      <c r="AH10" s="174"/>
      <c r="AI10" s="174"/>
      <c r="AJ10" s="174"/>
      <c r="AK10" s="174"/>
      <c r="AL10" s="174"/>
      <c r="AM10" s="174"/>
      <c r="AN10" s="174"/>
      <c r="AO10" s="174"/>
      <c r="AP10" s="174"/>
      <c r="AQ10" s="174"/>
    </row>
    <row r="11" spans="1:43" s="141" customFormat="1" ht="69" customHeight="1">
      <c r="A11" s="898"/>
      <c r="B11" s="173" t="s">
        <v>438</v>
      </c>
      <c r="C11" s="175">
        <v>1</v>
      </c>
      <c r="D11" s="175">
        <v>1</v>
      </c>
      <c r="E11" s="177">
        <f t="shared" si="0"/>
        <v>1</v>
      </c>
      <c r="F11" s="177">
        <f t="shared" si="1"/>
        <v>1</v>
      </c>
      <c r="G11" s="176">
        <f t="shared" si="2"/>
        <v>1</v>
      </c>
      <c r="H11" s="427">
        <v>1</v>
      </c>
      <c r="I11" s="427">
        <v>1</v>
      </c>
      <c r="J11" s="428">
        <f t="shared" ref="J11:J18" si="3">I11/H11</f>
        <v>1</v>
      </c>
      <c r="K11" s="427">
        <v>1</v>
      </c>
      <c r="L11" s="427">
        <v>1</v>
      </c>
      <c r="M11" s="428">
        <f t="shared" ref="M11:M13" si="4">L11/K11</f>
        <v>1</v>
      </c>
      <c r="N11" s="427">
        <v>1</v>
      </c>
      <c r="O11" s="427">
        <v>1</v>
      </c>
      <c r="P11" s="428">
        <f t="shared" ref="P11:P13" si="5">O11/N11</f>
        <v>1</v>
      </c>
      <c r="Q11" s="427">
        <v>1</v>
      </c>
      <c r="R11" s="427">
        <v>1</v>
      </c>
      <c r="S11" s="428">
        <f t="shared" ref="S11:S13" si="6">R11/Q11</f>
        <v>1</v>
      </c>
      <c r="T11" s="175">
        <v>1</v>
      </c>
      <c r="U11" s="175">
        <v>1</v>
      </c>
      <c r="V11" s="176">
        <f t="shared" ref="V11:V13" si="7">U11/T11</f>
        <v>1</v>
      </c>
      <c r="W11" s="175">
        <v>1</v>
      </c>
      <c r="X11" s="175">
        <v>1</v>
      </c>
      <c r="Y11" s="176">
        <f t="shared" ref="Y11:Y13" si="8">X11/W11</f>
        <v>1</v>
      </c>
      <c r="Z11" s="175">
        <v>1</v>
      </c>
      <c r="AA11" s="175">
        <v>1</v>
      </c>
      <c r="AB11" s="176">
        <f t="shared" ref="AB11:AB13" si="9">AA11/Z11</f>
        <v>1</v>
      </c>
      <c r="AC11" s="175">
        <v>1</v>
      </c>
      <c r="AD11" s="175">
        <v>1</v>
      </c>
      <c r="AE11" s="176">
        <f t="shared" ref="AE11:AE18" si="10">AD11/AC11</f>
        <v>1</v>
      </c>
      <c r="AF11" s="175">
        <v>1</v>
      </c>
      <c r="AG11" s="175">
        <v>1</v>
      </c>
      <c r="AH11" s="176">
        <f t="shared" ref="AH11:AH14" si="11">AG11/AF11</f>
        <v>1</v>
      </c>
      <c r="AI11" s="175">
        <v>1</v>
      </c>
      <c r="AJ11" s="175">
        <v>1</v>
      </c>
      <c r="AK11" s="176">
        <v>1</v>
      </c>
      <c r="AL11" s="175"/>
      <c r="AM11" s="175"/>
      <c r="AN11" s="176"/>
      <c r="AO11" s="175"/>
      <c r="AP11" s="175"/>
      <c r="AQ11" s="176"/>
    </row>
    <row r="12" spans="1:43" s="141" customFormat="1" ht="42">
      <c r="A12" s="898"/>
      <c r="B12" s="178" t="s">
        <v>439</v>
      </c>
      <c r="C12" s="175">
        <v>1</v>
      </c>
      <c r="D12" s="175">
        <v>1</v>
      </c>
      <c r="E12" s="177">
        <f t="shared" si="0"/>
        <v>1</v>
      </c>
      <c r="F12" s="177">
        <f t="shared" si="1"/>
        <v>1</v>
      </c>
      <c r="G12" s="176">
        <f t="shared" si="2"/>
        <v>1</v>
      </c>
      <c r="H12" s="427">
        <v>1</v>
      </c>
      <c r="I12" s="427">
        <v>1</v>
      </c>
      <c r="J12" s="428">
        <f t="shared" si="3"/>
        <v>1</v>
      </c>
      <c r="K12" s="427">
        <v>1</v>
      </c>
      <c r="L12" s="427">
        <v>1</v>
      </c>
      <c r="M12" s="428">
        <f t="shared" si="4"/>
        <v>1</v>
      </c>
      <c r="N12" s="427">
        <v>1</v>
      </c>
      <c r="O12" s="427">
        <v>1</v>
      </c>
      <c r="P12" s="428">
        <f t="shared" si="5"/>
        <v>1</v>
      </c>
      <c r="Q12" s="427">
        <v>1</v>
      </c>
      <c r="R12" s="427">
        <v>1</v>
      </c>
      <c r="S12" s="428">
        <f t="shared" si="6"/>
        <v>1</v>
      </c>
      <c r="T12" s="175">
        <v>1</v>
      </c>
      <c r="U12" s="175">
        <v>1</v>
      </c>
      <c r="V12" s="176">
        <f t="shared" si="7"/>
        <v>1</v>
      </c>
      <c r="W12" s="175">
        <v>1</v>
      </c>
      <c r="X12" s="175">
        <v>1</v>
      </c>
      <c r="Y12" s="176">
        <f t="shared" si="8"/>
        <v>1</v>
      </c>
      <c r="Z12" s="175">
        <v>1</v>
      </c>
      <c r="AA12" s="175">
        <v>1</v>
      </c>
      <c r="AB12" s="176">
        <f t="shared" si="9"/>
        <v>1</v>
      </c>
      <c r="AC12" s="175">
        <v>1</v>
      </c>
      <c r="AD12" s="175">
        <v>1</v>
      </c>
      <c r="AE12" s="176">
        <f t="shared" si="10"/>
        <v>1</v>
      </c>
      <c r="AF12" s="175">
        <v>1</v>
      </c>
      <c r="AG12" s="175">
        <v>1</v>
      </c>
      <c r="AH12" s="176">
        <f t="shared" si="11"/>
        <v>1</v>
      </c>
      <c r="AI12" s="175">
        <v>1</v>
      </c>
      <c r="AJ12" s="175">
        <v>1</v>
      </c>
      <c r="AK12" s="176">
        <v>1</v>
      </c>
      <c r="AL12" s="175"/>
      <c r="AM12" s="175"/>
      <c r="AN12" s="176"/>
      <c r="AO12" s="175"/>
      <c r="AP12" s="175"/>
      <c r="AQ12" s="176"/>
    </row>
    <row r="13" spans="1:43" s="141" customFormat="1" ht="105">
      <c r="A13" s="898"/>
      <c r="B13" s="173" t="s">
        <v>440</v>
      </c>
      <c r="C13" s="175">
        <v>1</v>
      </c>
      <c r="D13" s="175">
        <v>1</v>
      </c>
      <c r="E13" s="177">
        <f t="shared" si="0"/>
        <v>1</v>
      </c>
      <c r="F13" s="177">
        <f t="shared" si="1"/>
        <v>1</v>
      </c>
      <c r="G13" s="176">
        <f t="shared" si="2"/>
        <v>1</v>
      </c>
      <c r="H13" s="427">
        <v>1</v>
      </c>
      <c r="I13" s="427">
        <v>1</v>
      </c>
      <c r="J13" s="428">
        <f t="shared" si="3"/>
        <v>1</v>
      </c>
      <c r="K13" s="427">
        <v>1</v>
      </c>
      <c r="L13" s="427">
        <v>1</v>
      </c>
      <c r="M13" s="428">
        <f t="shared" si="4"/>
        <v>1</v>
      </c>
      <c r="N13" s="427">
        <v>1</v>
      </c>
      <c r="O13" s="427">
        <v>1</v>
      </c>
      <c r="P13" s="428">
        <f t="shared" si="5"/>
        <v>1</v>
      </c>
      <c r="Q13" s="427">
        <v>1</v>
      </c>
      <c r="R13" s="427">
        <v>1</v>
      </c>
      <c r="S13" s="428">
        <f t="shared" si="6"/>
        <v>1</v>
      </c>
      <c r="T13" s="175">
        <v>1</v>
      </c>
      <c r="U13" s="175">
        <v>1</v>
      </c>
      <c r="V13" s="176">
        <f t="shared" si="7"/>
        <v>1</v>
      </c>
      <c r="W13" s="175">
        <v>1</v>
      </c>
      <c r="X13" s="175">
        <v>1</v>
      </c>
      <c r="Y13" s="176">
        <f t="shared" si="8"/>
        <v>1</v>
      </c>
      <c r="Z13" s="175">
        <v>1</v>
      </c>
      <c r="AA13" s="175">
        <v>1</v>
      </c>
      <c r="AB13" s="176">
        <f t="shared" si="9"/>
        <v>1</v>
      </c>
      <c r="AC13" s="175">
        <v>1</v>
      </c>
      <c r="AD13" s="175">
        <v>1</v>
      </c>
      <c r="AE13" s="176">
        <f t="shared" si="10"/>
        <v>1</v>
      </c>
      <c r="AF13" s="175">
        <v>1</v>
      </c>
      <c r="AG13" s="175">
        <v>1</v>
      </c>
      <c r="AH13" s="176">
        <f t="shared" si="11"/>
        <v>1</v>
      </c>
      <c r="AI13" s="175">
        <v>1</v>
      </c>
      <c r="AJ13" s="175">
        <v>1</v>
      </c>
      <c r="AK13" s="176">
        <v>1</v>
      </c>
      <c r="AL13" s="175"/>
      <c r="AM13" s="175"/>
      <c r="AN13" s="176"/>
      <c r="AO13" s="175"/>
      <c r="AP13" s="175"/>
      <c r="AQ13" s="176"/>
    </row>
    <row r="14" spans="1:43" s="141" customFormat="1" ht="105">
      <c r="A14" s="175" t="s">
        <v>267</v>
      </c>
      <c r="B14" s="173" t="s">
        <v>368</v>
      </c>
      <c r="C14" s="175">
        <v>3</v>
      </c>
      <c r="D14" s="175">
        <v>4</v>
      </c>
      <c r="E14" s="177">
        <v>4</v>
      </c>
      <c r="F14" s="177" t="s">
        <v>424</v>
      </c>
      <c r="G14" s="176">
        <v>0</v>
      </c>
      <c r="H14" s="427">
        <v>0</v>
      </c>
      <c r="I14" s="427">
        <v>0</v>
      </c>
      <c r="J14" s="427">
        <v>0</v>
      </c>
      <c r="K14" s="427">
        <v>0</v>
      </c>
      <c r="L14" s="427">
        <v>0</v>
      </c>
      <c r="M14" s="427">
        <v>0</v>
      </c>
      <c r="N14" s="427">
        <v>0</v>
      </c>
      <c r="O14" s="427">
        <v>0</v>
      </c>
      <c r="P14" s="427">
        <v>0</v>
      </c>
      <c r="Q14" s="427">
        <v>0</v>
      </c>
      <c r="R14" s="427">
        <v>0</v>
      </c>
      <c r="S14" s="427">
        <v>0</v>
      </c>
      <c r="T14" s="175">
        <v>0</v>
      </c>
      <c r="U14" s="175">
        <v>0</v>
      </c>
      <c r="V14" s="175">
        <v>0</v>
      </c>
      <c r="W14" s="175">
        <v>0</v>
      </c>
      <c r="X14" s="175">
        <v>0</v>
      </c>
      <c r="Y14" s="175">
        <v>0</v>
      </c>
      <c r="Z14" s="175">
        <v>4</v>
      </c>
      <c r="AA14" s="175">
        <v>5</v>
      </c>
      <c r="AB14" s="176">
        <f t="shared" ref="AB14:AB18" si="12">AA14/Z14</f>
        <v>1.25</v>
      </c>
      <c r="AC14" s="175">
        <v>4</v>
      </c>
      <c r="AD14" s="175">
        <v>5</v>
      </c>
      <c r="AE14" s="176">
        <f t="shared" si="10"/>
        <v>1.25</v>
      </c>
      <c r="AF14" s="175">
        <v>4</v>
      </c>
      <c r="AG14" s="175">
        <v>5</v>
      </c>
      <c r="AH14" s="176">
        <f t="shared" si="11"/>
        <v>1.25</v>
      </c>
      <c r="AI14" s="175">
        <v>4</v>
      </c>
      <c r="AJ14" s="175">
        <v>5</v>
      </c>
      <c r="AK14" s="175">
        <v>125</v>
      </c>
      <c r="AL14" s="175"/>
      <c r="AM14" s="175"/>
      <c r="AN14" s="175"/>
      <c r="AO14" s="175"/>
      <c r="AP14" s="175"/>
      <c r="AQ14" s="175"/>
    </row>
    <row r="15" spans="1:43" s="141" customFormat="1" ht="315">
      <c r="A15" s="175" t="s">
        <v>272</v>
      </c>
      <c r="B15" s="178" t="s">
        <v>400</v>
      </c>
      <c r="C15" s="175">
        <v>1</v>
      </c>
      <c r="D15" s="175">
        <v>1</v>
      </c>
      <c r="E15" s="177">
        <f t="shared" ref="E15:E18" si="13">AI15</f>
        <v>1</v>
      </c>
      <c r="F15" s="177">
        <f t="shared" ref="F15:F18" si="14">AJ15</f>
        <v>1</v>
      </c>
      <c r="G15" s="176">
        <f t="shared" ref="G15:G18" si="15">AK15</f>
        <v>1</v>
      </c>
      <c r="H15" s="427">
        <v>1</v>
      </c>
      <c r="I15" s="427">
        <v>1</v>
      </c>
      <c r="J15" s="428">
        <f t="shared" si="3"/>
        <v>1</v>
      </c>
      <c r="K15" s="427">
        <v>1</v>
      </c>
      <c r="L15" s="427">
        <v>1</v>
      </c>
      <c r="M15" s="428">
        <f t="shared" ref="M15:M18" si="16">L15/K15</f>
        <v>1</v>
      </c>
      <c r="N15" s="427">
        <v>1</v>
      </c>
      <c r="O15" s="427">
        <v>1</v>
      </c>
      <c r="P15" s="428">
        <f t="shared" ref="P15:P18" si="17">O15/N15</f>
        <v>1</v>
      </c>
      <c r="Q15" s="427">
        <v>1</v>
      </c>
      <c r="R15" s="427">
        <v>1</v>
      </c>
      <c r="S15" s="428">
        <f t="shared" ref="S15:S18" si="18">R15/Q15</f>
        <v>1</v>
      </c>
      <c r="T15" s="175">
        <v>1</v>
      </c>
      <c r="U15" s="175">
        <v>1</v>
      </c>
      <c r="V15" s="176">
        <f t="shared" ref="V15:V18" si="19">U15/T15</f>
        <v>1</v>
      </c>
      <c r="W15" s="175">
        <v>1</v>
      </c>
      <c r="X15" s="175">
        <v>1</v>
      </c>
      <c r="Y15" s="176">
        <f t="shared" ref="Y15:Y18" si="20">X15/W15</f>
        <v>1</v>
      </c>
      <c r="Z15" s="175">
        <v>1</v>
      </c>
      <c r="AA15" s="175">
        <v>1</v>
      </c>
      <c r="AB15" s="176">
        <f t="shared" si="12"/>
        <v>1</v>
      </c>
      <c r="AC15" s="175">
        <v>1</v>
      </c>
      <c r="AD15" s="175">
        <v>1</v>
      </c>
      <c r="AE15" s="176">
        <f t="shared" si="10"/>
        <v>1</v>
      </c>
      <c r="AF15" s="175">
        <v>1</v>
      </c>
      <c r="AG15" s="175">
        <v>1</v>
      </c>
      <c r="AH15" s="176">
        <f t="shared" ref="AH15:AH18" si="21">AG15/AF15</f>
        <v>1</v>
      </c>
      <c r="AI15" s="175">
        <v>1</v>
      </c>
      <c r="AJ15" s="175">
        <v>1</v>
      </c>
      <c r="AK15" s="176">
        <v>1</v>
      </c>
      <c r="AL15" s="175"/>
      <c r="AM15" s="175"/>
      <c r="AN15" s="176"/>
      <c r="AO15" s="175"/>
      <c r="AP15" s="175"/>
      <c r="AQ15" s="177"/>
    </row>
    <row r="16" spans="1:43" s="141" customFormat="1" ht="126">
      <c r="A16" s="175" t="s">
        <v>274</v>
      </c>
      <c r="B16" s="178" t="s">
        <v>441</v>
      </c>
      <c r="C16" s="175">
        <v>1</v>
      </c>
      <c r="D16" s="175">
        <v>1</v>
      </c>
      <c r="E16" s="177">
        <f t="shared" si="13"/>
        <v>1</v>
      </c>
      <c r="F16" s="177">
        <f t="shared" si="14"/>
        <v>1</v>
      </c>
      <c r="G16" s="176">
        <f t="shared" si="15"/>
        <v>1</v>
      </c>
      <c r="H16" s="427">
        <v>1</v>
      </c>
      <c r="I16" s="427">
        <v>1</v>
      </c>
      <c r="J16" s="428">
        <f t="shared" si="3"/>
        <v>1</v>
      </c>
      <c r="K16" s="427">
        <v>1</v>
      </c>
      <c r="L16" s="427">
        <v>1</v>
      </c>
      <c r="M16" s="428">
        <f t="shared" si="16"/>
        <v>1</v>
      </c>
      <c r="N16" s="427">
        <v>1</v>
      </c>
      <c r="O16" s="427">
        <v>1</v>
      </c>
      <c r="P16" s="428">
        <f t="shared" si="17"/>
        <v>1</v>
      </c>
      <c r="Q16" s="427">
        <v>1</v>
      </c>
      <c r="R16" s="427">
        <v>1</v>
      </c>
      <c r="S16" s="428">
        <f t="shared" si="18"/>
        <v>1</v>
      </c>
      <c r="T16" s="175">
        <v>1</v>
      </c>
      <c r="U16" s="175">
        <v>1</v>
      </c>
      <c r="V16" s="176">
        <f t="shared" si="19"/>
        <v>1</v>
      </c>
      <c r="W16" s="175">
        <v>1</v>
      </c>
      <c r="X16" s="175">
        <v>1</v>
      </c>
      <c r="Y16" s="176">
        <f t="shared" si="20"/>
        <v>1</v>
      </c>
      <c r="Z16" s="175">
        <v>1</v>
      </c>
      <c r="AA16" s="175">
        <v>1</v>
      </c>
      <c r="AB16" s="176">
        <f t="shared" si="12"/>
        <v>1</v>
      </c>
      <c r="AC16" s="175">
        <v>1</v>
      </c>
      <c r="AD16" s="175">
        <v>1</v>
      </c>
      <c r="AE16" s="176">
        <f t="shared" si="10"/>
        <v>1</v>
      </c>
      <c r="AF16" s="175">
        <v>1</v>
      </c>
      <c r="AG16" s="175">
        <v>1</v>
      </c>
      <c r="AH16" s="176">
        <f t="shared" si="21"/>
        <v>1</v>
      </c>
      <c r="AI16" s="175">
        <v>1</v>
      </c>
      <c r="AJ16" s="175">
        <v>1</v>
      </c>
      <c r="AK16" s="176">
        <v>1</v>
      </c>
      <c r="AL16" s="175"/>
      <c r="AM16" s="175"/>
      <c r="AN16" s="176"/>
      <c r="AO16" s="175"/>
      <c r="AP16" s="175"/>
      <c r="AQ16" s="176"/>
    </row>
    <row r="17" spans="1:43" s="141" customFormat="1" ht="126">
      <c r="A17" s="175" t="s">
        <v>369</v>
      </c>
      <c r="B17" s="178" t="s">
        <v>442</v>
      </c>
      <c r="C17" s="175">
        <v>1</v>
      </c>
      <c r="D17" s="175">
        <v>1</v>
      </c>
      <c r="E17" s="177">
        <f t="shared" si="13"/>
        <v>1</v>
      </c>
      <c r="F17" s="177">
        <f t="shared" si="14"/>
        <v>1</v>
      </c>
      <c r="G17" s="176">
        <f t="shared" si="15"/>
        <v>1</v>
      </c>
      <c r="H17" s="427">
        <v>1</v>
      </c>
      <c r="I17" s="427">
        <v>1</v>
      </c>
      <c r="J17" s="428">
        <f t="shared" si="3"/>
        <v>1</v>
      </c>
      <c r="K17" s="427">
        <v>1</v>
      </c>
      <c r="L17" s="427">
        <v>1</v>
      </c>
      <c r="M17" s="428">
        <f t="shared" si="16"/>
        <v>1</v>
      </c>
      <c r="N17" s="427">
        <v>1</v>
      </c>
      <c r="O17" s="427">
        <v>1</v>
      </c>
      <c r="P17" s="428">
        <f t="shared" si="17"/>
        <v>1</v>
      </c>
      <c r="Q17" s="427">
        <v>1</v>
      </c>
      <c r="R17" s="427">
        <v>1</v>
      </c>
      <c r="S17" s="428">
        <f t="shared" si="18"/>
        <v>1</v>
      </c>
      <c r="T17" s="175">
        <v>1</v>
      </c>
      <c r="U17" s="175">
        <v>1</v>
      </c>
      <c r="V17" s="176">
        <f t="shared" si="19"/>
        <v>1</v>
      </c>
      <c r="W17" s="175">
        <v>1</v>
      </c>
      <c r="X17" s="175">
        <v>1</v>
      </c>
      <c r="Y17" s="176">
        <f t="shared" si="20"/>
        <v>1</v>
      </c>
      <c r="Z17" s="175">
        <v>1</v>
      </c>
      <c r="AA17" s="175">
        <v>1</v>
      </c>
      <c r="AB17" s="176">
        <f t="shared" si="12"/>
        <v>1</v>
      </c>
      <c r="AC17" s="175">
        <v>1</v>
      </c>
      <c r="AD17" s="175">
        <v>1</v>
      </c>
      <c r="AE17" s="176">
        <f t="shared" si="10"/>
        <v>1</v>
      </c>
      <c r="AF17" s="175">
        <v>1</v>
      </c>
      <c r="AG17" s="175">
        <v>1</v>
      </c>
      <c r="AH17" s="176">
        <f t="shared" si="21"/>
        <v>1</v>
      </c>
      <c r="AI17" s="175">
        <v>1</v>
      </c>
      <c r="AJ17" s="175">
        <v>1</v>
      </c>
      <c r="AK17" s="176">
        <v>1</v>
      </c>
      <c r="AL17" s="175"/>
      <c r="AM17" s="175"/>
      <c r="AN17" s="176"/>
      <c r="AO17" s="175"/>
      <c r="AP17" s="175"/>
      <c r="AQ17" s="176"/>
    </row>
    <row r="18" spans="1:43" s="141" customFormat="1" ht="105">
      <c r="A18" s="175" t="s">
        <v>370</v>
      </c>
      <c r="B18" s="178" t="s">
        <v>443</v>
      </c>
      <c r="C18" s="175">
        <v>1</v>
      </c>
      <c r="D18" s="175">
        <v>1</v>
      </c>
      <c r="E18" s="177">
        <f t="shared" si="13"/>
        <v>1</v>
      </c>
      <c r="F18" s="177">
        <f t="shared" si="14"/>
        <v>1</v>
      </c>
      <c r="G18" s="176">
        <f t="shared" si="15"/>
        <v>1</v>
      </c>
      <c r="H18" s="427">
        <v>1</v>
      </c>
      <c r="I18" s="427">
        <v>1</v>
      </c>
      <c r="J18" s="428">
        <f t="shared" si="3"/>
        <v>1</v>
      </c>
      <c r="K18" s="427">
        <v>1</v>
      </c>
      <c r="L18" s="427">
        <v>1</v>
      </c>
      <c r="M18" s="428">
        <f t="shared" si="16"/>
        <v>1</v>
      </c>
      <c r="N18" s="427">
        <v>1</v>
      </c>
      <c r="O18" s="427">
        <v>1</v>
      </c>
      <c r="P18" s="428">
        <f t="shared" si="17"/>
        <v>1</v>
      </c>
      <c r="Q18" s="427">
        <v>1</v>
      </c>
      <c r="R18" s="427">
        <v>1</v>
      </c>
      <c r="S18" s="428">
        <f t="shared" si="18"/>
        <v>1</v>
      </c>
      <c r="T18" s="175">
        <v>1</v>
      </c>
      <c r="U18" s="175">
        <v>1</v>
      </c>
      <c r="V18" s="176">
        <f t="shared" si="19"/>
        <v>1</v>
      </c>
      <c r="W18" s="175">
        <v>1</v>
      </c>
      <c r="X18" s="175">
        <v>1</v>
      </c>
      <c r="Y18" s="176">
        <f t="shared" si="20"/>
        <v>1</v>
      </c>
      <c r="Z18" s="175">
        <v>1</v>
      </c>
      <c r="AA18" s="175">
        <v>1</v>
      </c>
      <c r="AB18" s="176">
        <f t="shared" si="12"/>
        <v>1</v>
      </c>
      <c r="AC18" s="175">
        <v>1</v>
      </c>
      <c r="AD18" s="175">
        <v>1</v>
      </c>
      <c r="AE18" s="176">
        <f t="shared" si="10"/>
        <v>1</v>
      </c>
      <c r="AF18" s="175">
        <v>1</v>
      </c>
      <c r="AG18" s="175">
        <v>1</v>
      </c>
      <c r="AH18" s="176">
        <f t="shared" si="21"/>
        <v>1</v>
      </c>
      <c r="AI18" s="175">
        <v>1</v>
      </c>
      <c r="AJ18" s="175">
        <v>1</v>
      </c>
      <c r="AK18" s="176">
        <v>1</v>
      </c>
      <c r="AL18" s="175"/>
      <c r="AM18" s="175"/>
      <c r="AN18" s="176"/>
      <c r="AO18" s="175"/>
      <c r="AP18" s="175"/>
      <c r="AQ18" s="176"/>
    </row>
    <row r="19" spans="1:43" s="141" customFormat="1" ht="21">
      <c r="A19" s="179"/>
      <c r="B19" s="902" t="s">
        <v>371</v>
      </c>
      <c r="C19" s="902"/>
      <c r="D19" s="902"/>
      <c r="E19" s="902"/>
      <c r="F19" s="902"/>
      <c r="G19" s="902"/>
      <c r="H19" s="902"/>
      <c r="I19" s="902"/>
      <c r="J19" s="902"/>
      <c r="K19" s="902"/>
      <c r="L19" s="902"/>
      <c r="M19" s="902"/>
      <c r="N19" s="902"/>
      <c r="O19" s="902"/>
      <c r="P19" s="902"/>
      <c r="Q19" s="902"/>
      <c r="R19" s="902"/>
      <c r="S19" s="902"/>
      <c r="T19" s="902"/>
      <c r="U19" s="902"/>
      <c r="V19" s="902"/>
      <c r="W19" s="902"/>
      <c r="X19" s="902"/>
      <c r="Y19" s="902"/>
      <c r="Z19" s="902"/>
      <c r="AA19" s="902"/>
      <c r="AB19" s="902"/>
      <c r="AC19" s="902"/>
      <c r="AD19" s="902"/>
      <c r="AE19" s="902"/>
      <c r="AF19" s="902"/>
      <c r="AG19" s="902"/>
      <c r="AH19" s="902"/>
      <c r="AI19" s="902"/>
      <c r="AJ19" s="902"/>
      <c r="AK19" s="902"/>
      <c r="AL19" s="902"/>
      <c r="AM19" s="902"/>
      <c r="AN19" s="902"/>
      <c r="AO19" s="902"/>
      <c r="AP19" s="902"/>
      <c r="AQ19" s="179"/>
    </row>
    <row r="20" spans="1:43" s="141" customFormat="1" ht="103.5" customHeight="1">
      <c r="A20" s="175" t="s">
        <v>372</v>
      </c>
      <c r="B20" s="191" t="s">
        <v>412</v>
      </c>
      <c r="C20" s="180">
        <v>0.3</v>
      </c>
      <c r="D20" s="180">
        <v>0.27</v>
      </c>
      <c r="E20" s="177">
        <f t="shared" ref="E20:E22" si="22">AI20</f>
        <v>0</v>
      </c>
      <c r="F20" s="177">
        <f t="shared" ref="F20:F22" si="23">AJ20</f>
        <v>0</v>
      </c>
      <c r="G20" s="176">
        <f t="shared" ref="G20:G22" si="24">AK20</f>
        <v>0</v>
      </c>
      <c r="H20" s="433">
        <v>0</v>
      </c>
      <c r="I20" s="433">
        <v>0</v>
      </c>
      <c r="J20" s="433">
        <v>0</v>
      </c>
      <c r="K20" s="177">
        <v>0</v>
      </c>
      <c r="L20" s="177">
        <v>0</v>
      </c>
      <c r="M20" s="177">
        <v>0</v>
      </c>
      <c r="N20" s="177">
        <v>0</v>
      </c>
      <c r="O20" s="177">
        <v>0</v>
      </c>
      <c r="P20" s="177">
        <v>0</v>
      </c>
      <c r="Q20" s="177">
        <v>0</v>
      </c>
      <c r="R20" s="177">
        <v>0</v>
      </c>
      <c r="S20" s="177">
        <v>0</v>
      </c>
      <c r="T20" s="177">
        <v>0</v>
      </c>
      <c r="U20" s="177">
        <v>0</v>
      </c>
      <c r="V20" s="177">
        <v>0</v>
      </c>
      <c r="W20" s="177">
        <v>0</v>
      </c>
      <c r="X20" s="177">
        <v>0</v>
      </c>
      <c r="Y20" s="177">
        <v>0</v>
      </c>
      <c r="Z20" s="177">
        <v>0</v>
      </c>
      <c r="AA20" s="177">
        <v>0</v>
      </c>
      <c r="AB20" s="177">
        <v>0</v>
      </c>
      <c r="AC20" s="177">
        <v>0</v>
      </c>
      <c r="AD20" s="177">
        <v>0</v>
      </c>
      <c r="AE20" s="177">
        <v>0</v>
      </c>
      <c r="AF20" s="177">
        <v>0</v>
      </c>
      <c r="AG20" s="177">
        <v>0</v>
      </c>
      <c r="AH20" s="177">
        <v>0</v>
      </c>
      <c r="AI20" s="174"/>
      <c r="AJ20" s="174"/>
      <c r="AK20" s="174"/>
      <c r="AL20" s="174"/>
      <c r="AM20" s="174"/>
      <c r="AN20" s="174"/>
      <c r="AO20" s="192">
        <v>0.28999999999999998</v>
      </c>
      <c r="AP20" s="193">
        <v>0.247</v>
      </c>
      <c r="AQ20" s="194">
        <f>AP20/AO20</f>
        <v>0.85172413793103452</v>
      </c>
    </row>
    <row r="21" spans="1:43" s="141" customFormat="1" ht="210">
      <c r="A21" s="427" t="s">
        <v>373</v>
      </c>
      <c r="B21" s="173" t="s">
        <v>414</v>
      </c>
      <c r="C21" s="180">
        <v>0.52</v>
      </c>
      <c r="D21" s="180">
        <v>0.76</v>
      </c>
      <c r="E21" s="177">
        <f t="shared" si="22"/>
        <v>1</v>
      </c>
      <c r="F21" s="177">
        <f t="shared" si="23"/>
        <v>1</v>
      </c>
      <c r="G21" s="176">
        <f t="shared" si="24"/>
        <v>1</v>
      </c>
      <c r="H21" s="430">
        <v>0.76100000000000001</v>
      </c>
      <c r="I21" s="430">
        <v>0.76</v>
      </c>
      <c r="J21" s="428">
        <f>I21/H21</f>
        <v>0.99868593955321949</v>
      </c>
      <c r="K21" s="180">
        <v>0.76100000000000001</v>
      </c>
      <c r="L21" s="180">
        <v>0.76700000000000002</v>
      </c>
      <c r="M21" s="428">
        <f>L21/K21</f>
        <v>1.0078843626806833</v>
      </c>
      <c r="N21" s="430">
        <v>0.76100000000000001</v>
      </c>
      <c r="O21" s="430">
        <v>0.76400000000000001</v>
      </c>
      <c r="P21" s="428">
        <f>O21/N21</f>
        <v>1.0039421813403417</v>
      </c>
      <c r="Q21" s="430">
        <v>0.76100000000000001</v>
      </c>
      <c r="R21" s="430">
        <v>0.76800000000000002</v>
      </c>
      <c r="S21" s="428">
        <f>R21/Q21</f>
        <v>1.0091984231274638</v>
      </c>
      <c r="T21" s="180">
        <v>0.76100000000000001</v>
      </c>
      <c r="U21" s="180">
        <v>0.77900000000000003</v>
      </c>
      <c r="V21" s="176">
        <f>U21/T21</f>
        <v>1.02365308804205</v>
      </c>
      <c r="W21" s="180">
        <v>0.76100000000000001</v>
      </c>
      <c r="X21" s="180">
        <v>0.77900000000000003</v>
      </c>
      <c r="Y21" s="176">
        <f>X21/W21</f>
        <v>1.02365308804205</v>
      </c>
      <c r="Z21" s="180">
        <v>1</v>
      </c>
      <c r="AA21" s="180">
        <v>1</v>
      </c>
      <c r="AB21" s="176">
        <f>AA21/Z21</f>
        <v>1</v>
      </c>
      <c r="AC21" s="180">
        <v>1</v>
      </c>
      <c r="AD21" s="180">
        <v>1</v>
      </c>
      <c r="AE21" s="176">
        <f>AD21/AC21</f>
        <v>1</v>
      </c>
      <c r="AF21" s="180">
        <v>1</v>
      </c>
      <c r="AG21" s="180">
        <v>1</v>
      </c>
      <c r="AH21" s="176">
        <f>AG21/AF21</f>
        <v>1</v>
      </c>
      <c r="AI21" s="180">
        <v>1</v>
      </c>
      <c r="AJ21" s="180">
        <v>1</v>
      </c>
      <c r="AK21" s="176">
        <f>AJ21/AI21</f>
        <v>1</v>
      </c>
      <c r="AL21" s="180"/>
      <c r="AM21" s="180"/>
      <c r="AN21" s="180"/>
      <c r="AO21" s="180"/>
      <c r="AP21" s="180"/>
      <c r="AQ21" s="180"/>
    </row>
    <row r="22" spans="1:43" s="141" customFormat="1" ht="144" customHeight="1">
      <c r="A22" s="427" t="s">
        <v>374</v>
      </c>
      <c r="B22" s="436" t="s">
        <v>375</v>
      </c>
      <c r="C22" s="430">
        <v>1</v>
      </c>
      <c r="D22" s="430">
        <v>1</v>
      </c>
      <c r="E22" s="177">
        <f t="shared" si="22"/>
        <v>1</v>
      </c>
      <c r="F22" s="177">
        <f t="shared" si="23"/>
        <v>1</v>
      </c>
      <c r="G22" s="176">
        <f t="shared" si="24"/>
        <v>1</v>
      </c>
      <c r="H22" s="430">
        <v>1</v>
      </c>
      <c r="I22" s="430"/>
      <c r="J22" s="192" t="s">
        <v>473</v>
      </c>
      <c r="K22" s="430">
        <v>1</v>
      </c>
      <c r="L22" s="430"/>
      <c r="M22" s="192" t="s">
        <v>473</v>
      </c>
      <c r="N22" s="430">
        <v>1</v>
      </c>
      <c r="O22" s="430"/>
      <c r="P22" s="192" t="s">
        <v>473</v>
      </c>
      <c r="Q22" s="430">
        <v>1</v>
      </c>
      <c r="R22" s="430"/>
      <c r="S22" s="192" t="s">
        <v>473</v>
      </c>
      <c r="T22" s="180">
        <v>1</v>
      </c>
      <c r="U22" s="180">
        <v>1</v>
      </c>
      <c r="V22" s="180">
        <v>1</v>
      </c>
      <c r="W22" s="180">
        <v>1</v>
      </c>
      <c r="X22" s="180">
        <v>1</v>
      </c>
      <c r="Y22" s="180">
        <v>1</v>
      </c>
      <c r="Z22" s="180">
        <v>1</v>
      </c>
      <c r="AA22" s="180">
        <v>1</v>
      </c>
      <c r="AB22" s="180">
        <v>1</v>
      </c>
      <c r="AC22" s="180">
        <v>1</v>
      </c>
      <c r="AD22" s="180">
        <v>1</v>
      </c>
      <c r="AE22" s="180">
        <v>1</v>
      </c>
      <c r="AF22" s="180">
        <v>1</v>
      </c>
      <c r="AG22" s="180">
        <v>1</v>
      </c>
      <c r="AH22" s="176">
        <f>AG22/AF22</f>
        <v>1</v>
      </c>
      <c r="AI22" s="180">
        <v>1</v>
      </c>
      <c r="AJ22" s="180">
        <v>1</v>
      </c>
      <c r="AK22" s="176">
        <f>AJ22/AI22</f>
        <v>1</v>
      </c>
      <c r="AL22" s="180"/>
      <c r="AM22" s="180"/>
      <c r="AN22" s="180"/>
      <c r="AO22" s="180"/>
      <c r="AP22" s="180"/>
      <c r="AQ22" s="180"/>
    </row>
    <row r="23" spans="1:43" s="141" customFormat="1" ht="126">
      <c r="A23" s="175" t="s">
        <v>376</v>
      </c>
      <c r="B23" s="173" t="s">
        <v>415</v>
      </c>
      <c r="C23" s="180">
        <v>1</v>
      </c>
      <c r="D23" s="180">
        <v>1</v>
      </c>
      <c r="E23" s="177">
        <f t="shared" ref="E23" si="25">AI23</f>
        <v>1</v>
      </c>
      <c r="F23" s="177">
        <f t="shared" ref="F23" si="26">AJ23</f>
        <v>1</v>
      </c>
      <c r="G23" s="176">
        <f t="shared" ref="G23" si="27">AK23</f>
        <v>1</v>
      </c>
      <c r="H23" s="430">
        <v>1</v>
      </c>
      <c r="I23" s="430">
        <v>1</v>
      </c>
      <c r="J23" s="430">
        <v>1</v>
      </c>
      <c r="K23" s="180">
        <v>1</v>
      </c>
      <c r="L23" s="180">
        <v>1</v>
      </c>
      <c r="M23" s="180">
        <v>1</v>
      </c>
      <c r="N23" s="430">
        <v>1</v>
      </c>
      <c r="O23" s="430">
        <v>1</v>
      </c>
      <c r="P23" s="430">
        <v>1</v>
      </c>
      <c r="Q23" s="430">
        <v>1</v>
      </c>
      <c r="R23" s="430">
        <v>1</v>
      </c>
      <c r="S23" s="430">
        <v>1</v>
      </c>
      <c r="T23" s="180">
        <v>1</v>
      </c>
      <c r="U23" s="180">
        <v>1</v>
      </c>
      <c r="V23" s="180">
        <v>1</v>
      </c>
      <c r="W23" s="180">
        <v>1</v>
      </c>
      <c r="X23" s="180">
        <v>1</v>
      </c>
      <c r="Y23" s="180">
        <v>1</v>
      </c>
      <c r="Z23" s="180">
        <v>1</v>
      </c>
      <c r="AA23" s="180">
        <v>1</v>
      </c>
      <c r="AB23" s="180">
        <v>1</v>
      </c>
      <c r="AC23" s="180">
        <v>1</v>
      </c>
      <c r="AD23" s="180">
        <v>1</v>
      </c>
      <c r="AE23" s="180">
        <v>1</v>
      </c>
      <c r="AF23" s="180">
        <v>1</v>
      </c>
      <c r="AG23" s="180">
        <v>1</v>
      </c>
      <c r="AH23" s="176">
        <f>AG23/AF23</f>
        <v>1</v>
      </c>
      <c r="AI23" s="180">
        <v>1</v>
      </c>
      <c r="AJ23" s="180">
        <v>1</v>
      </c>
      <c r="AK23" s="176">
        <f>AJ23/AI23</f>
        <v>1</v>
      </c>
      <c r="AL23" s="180"/>
      <c r="AM23" s="180"/>
      <c r="AN23" s="180"/>
      <c r="AO23" s="180"/>
      <c r="AP23" s="180"/>
      <c r="AQ23" s="180"/>
    </row>
    <row r="24" spans="1:43" s="141" customFormat="1" ht="126">
      <c r="A24" s="427" t="s">
        <v>377</v>
      </c>
      <c r="B24" s="173" t="s">
        <v>378</v>
      </c>
      <c r="C24" s="175">
        <v>5</v>
      </c>
      <c r="D24" s="175">
        <v>6</v>
      </c>
      <c r="E24" s="177">
        <f t="shared" ref="E24" si="28">AI24</f>
        <v>6</v>
      </c>
      <c r="F24" s="177">
        <f t="shared" ref="F24" si="29">AJ24</f>
        <v>3</v>
      </c>
      <c r="G24" s="176">
        <f t="shared" ref="G24" si="30">AK24</f>
        <v>0.5</v>
      </c>
      <c r="H24" s="429" t="s">
        <v>472</v>
      </c>
      <c r="I24" s="429"/>
      <c r="J24" s="429"/>
      <c r="K24" s="174" t="s">
        <v>472</v>
      </c>
      <c r="L24" s="438" t="s">
        <v>472</v>
      </c>
      <c r="M24" s="438" t="s">
        <v>472</v>
      </c>
      <c r="N24" s="429" t="s">
        <v>472</v>
      </c>
      <c r="O24" s="429" t="s">
        <v>472</v>
      </c>
      <c r="P24" s="429" t="s">
        <v>472</v>
      </c>
      <c r="Q24" s="433">
        <v>6</v>
      </c>
      <c r="R24" s="433">
        <v>3</v>
      </c>
      <c r="S24" s="180">
        <v>0.5</v>
      </c>
      <c r="T24" s="177">
        <v>6</v>
      </c>
      <c r="U24" s="177">
        <v>3</v>
      </c>
      <c r="V24" s="180">
        <v>0.5</v>
      </c>
      <c r="W24" s="177">
        <v>6</v>
      </c>
      <c r="X24" s="177">
        <v>3</v>
      </c>
      <c r="Y24" s="180">
        <v>0.5</v>
      </c>
      <c r="Z24" s="177">
        <v>6</v>
      </c>
      <c r="AA24" s="177">
        <v>3</v>
      </c>
      <c r="AB24" s="180">
        <v>0.5</v>
      </c>
      <c r="AC24" s="177">
        <v>6</v>
      </c>
      <c r="AD24" s="177">
        <v>3</v>
      </c>
      <c r="AE24" s="180">
        <v>0.5</v>
      </c>
      <c r="AF24" s="177">
        <v>6</v>
      </c>
      <c r="AG24" s="177">
        <v>3</v>
      </c>
      <c r="AH24" s="180">
        <v>0.5</v>
      </c>
      <c r="AI24" s="177">
        <v>6</v>
      </c>
      <c r="AJ24" s="177">
        <v>3</v>
      </c>
      <c r="AK24" s="180">
        <v>0.5</v>
      </c>
      <c r="AL24" s="175"/>
      <c r="AM24" s="175"/>
      <c r="AN24" s="180"/>
      <c r="AO24" s="175"/>
      <c r="AP24" s="175"/>
      <c r="AQ24" s="180"/>
    </row>
    <row r="25" spans="1:43" s="141" customFormat="1" ht="409.6">
      <c r="A25" s="427" t="s">
        <v>379</v>
      </c>
      <c r="B25" s="173" t="s">
        <v>380</v>
      </c>
      <c r="C25" s="182">
        <v>1.0999999999999999E-2</v>
      </c>
      <c r="D25" s="181" t="s">
        <v>401</v>
      </c>
      <c r="E25" s="181" t="s">
        <v>478</v>
      </c>
      <c r="F25" s="182">
        <f>AP25</f>
        <v>0</v>
      </c>
      <c r="G25" s="180">
        <v>1</v>
      </c>
      <c r="H25" s="431" t="s">
        <v>401</v>
      </c>
      <c r="I25" s="520">
        <v>1.4999999999999999E-2</v>
      </c>
      <c r="J25" s="430">
        <v>1</v>
      </c>
      <c r="K25" s="181" t="s">
        <v>401</v>
      </c>
      <c r="L25" s="182">
        <v>1.4999999999999999E-2</v>
      </c>
      <c r="M25" s="180">
        <v>1</v>
      </c>
      <c r="N25" s="431" t="s">
        <v>401</v>
      </c>
      <c r="O25" s="520">
        <v>1.4999999999999999E-2</v>
      </c>
      <c r="P25" s="430">
        <v>1</v>
      </c>
      <c r="Q25" s="431" t="s">
        <v>401</v>
      </c>
      <c r="R25" s="520">
        <v>1.4999999999999999E-2</v>
      </c>
      <c r="S25" s="430">
        <v>1</v>
      </c>
      <c r="T25" s="181" t="s">
        <v>401</v>
      </c>
      <c r="U25" s="182">
        <v>1.4999999999999999E-2</v>
      </c>
      <c r="V25" s="180">
        <v>1</v>
      </c>
      <c r="W25" s="181" t="s">
        <v>401</v>
      </c>
      <c r="X25" s="182">
        <v>1.4999999999999999E-2</v>
      </c>
      <c r="Y25" s="180">
        <v>1</v>
      </c>
      <c r="Z25" s="181" t="s">
        <v>401</v>
      </c>
      <c r="AA25" s="182">
        <v>1.4999999999999999E-2</v>
      </c>
      <c r="AB25" s="180">
        <v>1</v>
      </c>
      <c r="AC25" s="181" t="s">
        <v>401</v>
      </c>
      <c r="AD25" s="182">
        <v>1.4999999999999999E-2</v>
      </c>
      <c r="AE25" s="180">
        <v>1</v>
      </c>
      <c r="AF25" s="181" t="s">
        <v>401</v>
      </c>
      <c r="AG25" s="182">
        <v>1.4999999999999999E-2</v>
      </c>
      <c r="AH25" s="180">
        <v>1</v>
      </c>
      <c r="AI25" s="181" t="s">
        <v>401</v>
      </c>
      <c r="AJ25" s="182">
        <v>1.4999999999999999E-2</v>
      </c>
      <c r="AK25" s="180">
        <v>1</v>
      </c>
      <c r="AL25" s="181"/>
      <c r="AM25" s="182"/>
      <c r="AN25" s="180"/>
      <c r="AO25" s="181"/>
      <c r="AP25" s="182"/>
      <c r="AQ25" s="180"/>
    </row>
    <row r="26" spans="1:43" s="141" customFormat="1" ht="231">
      <c r="A26" s="427" t="s">
        <v>381</v>
      </c>
      <c r="B26" s="173" t="s">
        <v>382</v>
      </c>
      <c r="C26" s="181" t="s">
        <v>457</v>
      </c>
      <c r="D26" s="181"/>
      <c r="E26" s="177">
        <f t="shared" ref="E26" si="31">AI26</f>
        <v>0</v>
      </c>
      <c r="F26" s="177">
        <f t="shared" ref="F26" si="32">AJ26</f>
        <v>0</v>
      </c>
      <c r="G26" s="176">
        <f t="shared" ref="G26" si="33">AK26</f>
        <v>0</v>
      </c>
      <c r="H26" s="429"/>
      <c r="I26" s="429"/>
      <c r="J26" s="429"/>
      <c r="K26" s="284"/>
      <c r="L26" s="195"/>
      <c r="M26" s="195"/>
      <c r="N26" s="429"/>
      <c r="O26" s="429"/>
      <c r="P26" s="429"/>
      <c r="Q26" s="195"/>
      <c r="R26" s="195"/>
      <c r="S26" s="195"/>
      <c r="T26" s="569"/>
      <c r="U26" s="569"/>
      <c r="V26" s="569"/>
      <c r="W26" s="569"/>
      <c r="X26" s="569"/>
      <c r="Y26" s="569"/>
      <c r="Z26" s="195"/>
      <c r="AA26" s="195"/>
      <c r="AB26" s="195"/>
      <c r="AC26" s="195"/>
      <c r="AD26" s="195"/>
      <c r="AE26" s="195"/>
      <c r="AF26" s="195"/>
      <c r="AG26" s="195"/>
      <c r="AH26" s="195"/>
      <c r="AI26" s="195"/>
      <c r="AJ26" s="195"/>
      <c r="AK26" s="195"/>
      <c r="AL26" s="195"/>
      <c r="AM26" s="195"/>
      <c r="AN26" s="195"/>
      <c r="AO26" s="895" t="s">
        <v>456</v>
      </c>
      <c r="AP26" s="896"/>
      <c r="AQ26" s="897"/>
    </row>
    <row r="27" spans="1:43" s="141" customFormat="1" ht="84">
      <c r="A27" s="427" t="s">
        <v>383</v>
      </c>
      <c r="B27" s="173" t="s">
        <v>384</v>
      </c>
      <c r="C27" s="175">
        <v>0</v>
      </c>
      <c r="D27" s="183" t="s">
        <v>470</v>
      </c>
      <c r="E27" s="177">
        <f t="shared" ref="E27" si="34">AI27</f>
        <v>7000</v>
      </c>
      <c r="F27" s="177">
        <f t="shared" ref="F27" si="35">AJ27</f>
        <v>0</v>
      </c>
      <c r="G27" s="176">
        <f t="shared" ref="G27" si="36">AK27</f>
        <v>1</v>
      </c>
      <c r="H27" s="432">
        <v>7000</v>
      </c>
      <c r="I27" s="427">
        <v>0</v>
      </c>
      <c r="J27" s="430">
        <v>1</v>
      </c>
      <c r="K27" s="432">
        <v>7000</v>
      </c>
      <c r="L27" s="427">
        <v>0</v>
      </c>
      <c r="M27" s="430">
        <v>1</v>
      </c>
      <c r="N27" s="432">
        <v>7000</v>
      </c>
      <c r="O27" s="427">
        <v>0</v>
      </c>
      <c r="P27" s="430">
        <v>1</v>
      </c>
      <c r="Q27" s="432">
        <v>7000</v>
      </c>
      <c r="R27" s="427">
        <v>0</v>
      </c>
      <c r="S27" s="430">
        <v>1</v>
      </c>
      <c r="T27" s="197">
        <v>7000</v>
      </c>
      <c r="U27" s="175">
        <v>0</v>
      </c>
      <c r="V27" s="180">
        <v>1</v>
      </c>
      <c r="W27" s="197">
        <v>7000</v>
      </c>
      <c r="X27" s="175">
        <v>0</v>
      </c>
      <c r="Y27" s="180">
        <v>1</v>
      </c>
      <c r="Z27" s="197">
        <v>7000</v>
      </c>
      <c r="AA27" s="175">
        <v>0</v>
      </c>
      <c r="AB27" s="180">
        <v>1</v>
      </c>
      <c r="AC27" s="197">
        <v>7000</v>
      </c>
      <c r="AD27" s="175">
        <v>0</v>
      </c>
      <c r="AE27" s="180">
        <v>1</v>
      </c>
      <c r="AF27" s="197">
        <v>7000</v>
      </c>
      <c r="AG27" s="175">
        <v>0</v>
      </c>
      <c r="AH27" s="180">
        <v>1</v>
      </c>
      <c r="AI27" s="197">
        <v>7000</v>
      </c>
      <c r="AJ27" s="175">
        <v>0</v>
      </c>
      <c r="AK27" s="180">
        <v>1</v>
      </c>
      <c r="AL27" s="175"/>
      <c r="AM27" s="175"/>
      <c r="AN27" s="180"/>
      <c r="AO27" s="175"/>
      <c r="AP27" s="175"/>
      <c r="AQ27" s="180"/>
    </row>
    <row r="28" spans="1:43" s="141" customFormat="1" ht="147">
      <c r="A28" s="175" t="s">
        <v>385</v>
      </c>
      <c r="B28" s="173" t="s">
        <v>386</v>
      </c>
      <c r="C28" s="180">
        <v>1</v>
      </c>
      <c r="D28" s="180">
        <v>1</v>
      </c>
      <c r="E28" s="177" t="str">
        <f t="shared" ref="E28:E29" si="37">AI28</f>
        <v>-</v>
      </c>
      <c r="F28" s="177" t="str">
        <f t="shared" ref="F28:F29" si="38">AJ28</f>
        <v>-</v>
      </c>
      <c r="G28" s="176">
        <f t="shared" ref="G28:G29" si="39">AK28</f>
        <v>1</v>
      </c>
      <c r="H28" s="430" t="s">
        <v>472</v>
      </c>
      <c r="I28" s="430" t="s">
        <v>472</v>
      </c>
      <c r="J28" s="430">
        <v>1</v>
      </c>
      <c r="K28" s="430" t="s">
        <v>472</v>
      </c>
      <c r="L28" s="430" t="s">
        <v>472</v>
      </c>
      <c r="M28" s="430">
        <v>1</v>
      </c>
      <c r="N28" s="430" t="s">
        <v>472</v>
      </c>
      <c r="O28" s="430" t="s">
        <v>472</v>
      </c>
      <c r="P28" s="430">
        <v>1</v>
      </c>
      <c r="Q28" s="430" t="s">
        <v>472</v>
      </c>
      <c r="R28" s="430" t="s">
        <v>472</v>
      </c>
      <c r="S28" s="430">
        <v>1</v>
      </c>
      <c r="T28" s="180" t="s">
        <v>472</v>
      </c>
      <c r="U28" s="180" t="s">
        <v>472</v>
      </c>
      <c r="V28" s="180">
        <v>1</v>
      </c>
      <c r="W28" s="180" t="s">
        <v>472</v>
      </c>
      <c r="X28" s="180" t="s">
        <v>472</v>
      </c>
      <c r="Y28" s="180">
        <v>1</v>
      </c>
      <c r="Z28" s="180" t="s">
        <v>472</v>
      </c>
      <c r="AA28" s="180" t="s">
        <v>472</v>
      </c>
      <c r="AB28" s="180">
        <v>1</v>
      </c>
      <c r="AC28" s="180" t="s">
        <v>472</v>
      </c>
      <c r="AD28" s="180" t="s">
        <v>472</v>
      </c>
      <c r="AE28" s="180">
        <v>1</v>
      </c>
      <c r="AF28" s="180" t="s">
        <v>472</v>
      </c>
      <c r="AG28" s="180" t="s">
        <v>472</v>
      </c>
      <c r="AH28" s="180">
        <v>1</v>
      </c>
      <c r="AI28" s="180" t="s">
        <v>472</v>
      </c>
      <c r="AJ28" s="180" t="s">
        <v>472</v>
      </c>
      <c r="AK28" s="180">
        <v>1</v>
      </c>
      <c r="AL28" s="180"/>
      <c r="AM28" s="180"/>
      <c r="AN28" s="180"/>
      <c r="AO28" s="180"/>
      <c r="AP28" s="180"/>
      <c r="AQ28" s="180"/>
    </row>
    <row r="29" spans="1:43" s="141" customFormat="1" ht="105">
      <c r="A29" s="427" t="s">
        <v>387</v>
      </c>
      <c r="B29" s="173" t="s">
        <v>388</v>
      </c>
      <c r="C29" s="180">
        <v>1</v>
      </c>
      <c r="D29" s="180">
        <v>1</v>
      </c>
      <c r="E29" s="177">
        <f t="shared" si="37"/>
        <v>1</v>
      </c>
      <c r="F29" s="177">
        <f t="shared" si="38"/>
        <v>1</v>
      </c>
      <c r="G29" s="176">
        <f t="shared" si="39"/>
        <v>1</v>
      </c>
      <c r="H29" s="430">
        <v>1</v>
      </c>
      <c r="I29" s="430">
        <v>1</v>
      </c>
      <c r="J29" s="430">
        <v>1</v>
      </c>
      <c r="K29" s="430">
        <v>1</v>
      </c>
      <c r="L29" s="430">
        <v>1</v>
      </c>
      <c r="M29" s="430">
        <v>1</v>
      </c>
      <c r="N29" s="430">
        <v>1</v>
      </c>
      <c r="O29" s="430">
        <v>1</v>
      </c>
      <c r="P29" s="430">
        <v>1</v>
      </c>
      <c r="Q29" s="430">
        <v>1</v>
      </c>
      <c r="R29" s="430">
        <v>1</v>
      </c>
      <c r="S29" s="430">
        <v>1</v>
      </c>
      <c r="T29" s="180">
        <v>1</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180"/>
      <c r="AM29" s="180"/>
      <c r="AN29" s="180"/>
      <c r="AO29" s="180"/>
      <c r="AP29" s="180"/>
      <c r="AQ29" s="180"/>
    </row>
    <row r="30" spans="1:43" s="141" customFormat="1" ht="84">
      <c r="A30" s="427" t="s">
        <v>389</v>
      </c>
      <c r="B30" s="173" t="s">
        <v>390</v>
      </c>
      <c r="C30" s="175">
        <v>150</v>
      </c>
      <c r="D30" s="197">
        <v>1813</v>
      </c>
      <c r="E30" s="177">
        <f>AI30</f>
        <v>1727</v>
      </c>
      <c r="F30" s="177">
        <f>AJ30</f>
        <v>1744</v>
      </c>
      <c r="G30" s="176">
        <f t="shared" ref="G30" si="40">AK30</f>
        <v>1.0098436595251883</v>
      </c>
      <c r="H30" s="433">
        <v>0</v>
      </c>
      <c r="I30" s="433">
        <v>0</v>
      </c>
      <c r="J30" s="430">
        <v>0</v>
      </c>
      <c r="K30" s="177">
        <v>0</v>
      </c>
      <c r="L30" s="177">
        <v>0</v>
      </c>
      <c r="M30" s="180">
        <v>0</v>
      </c>
      <c r="N30" s="433">
        <v>0</v>
      </c>
      <c r="O30" s="433">
        <v>0</v>
      </c>
      <c r="P30" s="430">
        <v>0</v>
      </c>
      <c r="Q30" s="177">
        <v>0</v>
      </c>
      <c r="R30" s="177">
        <v>0</v>
      </c>
      <c r="S30" s="180">
        <v>0</v>
      </c>
      <c r="T30" s="177">
        <v>0</v>
      </c>
      <c r="U30" s="177">
        <v>0</v>
      </c>
      <c r="V30" s="180">
        <v>0</v>
      </c>
      <c r="W30" s="177">
        <v>0</v>
      </c>
      <c r="X30" s="183">
        <v>0</v>
      </c>
      <c r="Y30" s="180">
        <v>0</v>
      </c>
      <c r="Z30" s="177">
        <v>0</v>
      </c>
      <c r="AA30" s="183">
        <v>0</v>
      </c>
      <c r="AB30" s="180">
        <v>0</v>
      </c>
      <c r="AC30" s="177">
        <v>0</v>
      </c>
      <c r="AD30" s="183">
        <v>0</v>
      </c>
      <c r="AE30" s="180">
        <v>0</v>
      </c>
      <c r="AF30" s="177">
        <v>1727</v>
      </c>
      <c r="AG30" s="177">
        <v>1744</v>
      </c>
      <c r="AH30" s="176">
        <f>AG30/AF30</f>
        <v>1.0098436595251883</v>
      </c>
      <c r="AI30" s="177">
        <v>1727</v>
      </c>
      <c r="AJ30" s="177">
        <v>1744</v>
      </c>
      <c r="AK30" s="176">
        <f>AJ30/AI30</f>
        <v>1.0098436595251883</v>
      </c>
      <c r="AL30" s="177"/>
      <c r="AM30" s="177"/>
      <c r="AN30" s="176"/>
      <c r="AO30" s="177"/>
      <c r="AP30" s="177"/>
      <c r="AQ30" s="176"/>
    </row>
    <row r="31" spans="1:43" s="141" customFormat="1" ht="20.399999999999999">
      <c r="A31" s="902" t="s">
        <v>258</v>
      </c>
      <c r="B31" s="902"/>
      <c r="C31" s="902"/>
      <c r="D31" s="902"/>
      <c r="E31" s="902"/>
      <c r="F31" s="902"/>
      <c r="G31" s="902"/>
      <c r="H31" s="902"/>
      <c r="I31" s="902"/>
      <c r="J31" s="902"/>
      <c r="K31" s="902"/>
      <c r="L31" s="902"/>
      <c r="M31" s="902"/>
      <c r="N31" s="902"/>
      <c r="O31" s="902"/>
      <c r="P31" s="902"/>
      <c r="Q31" s="902"/>
      <c r="R31" s="902"/>
      <c r="S31" s="902"/>
      <c r="T31" s="902"/>
      <c r="U31" s="902"/>
      <c r="V31" s="902"/>
      <c r="W31" s="902"/>
      <c r="X31" s="902"/>
      <c r="Y31" s="902"/>
      <c r="Z31" s="902"/>
      <c r="AA31" s="902"/>
      <c r="AB31" s="902"/>
      <c r="AC31" s="902"/>
      <c r="AD31" s="902"/>
      <c r="AE31" s="902"/>
      <c r="AF31" s="902"/>
      <c r="AG31" s="902"/>
      <c r="AH31" s="902"/>
      <c r="AI31" s="902"/>
      <c r="AJ31" s="902"/>
      <c r="AK31" s="902"/>
      <c r="AL31" s="902"/>
      <c r="AM31" s="902"/>
      <c r="AN31" s="902"/>
      <c r="AO31" s="902"/>
      <c r="AP31" s="902"/>
      <c r="AQ31" s="174"/>
    </row>
    <row r="32" spans="1:43" s="141" customFormat="1" ht="20.399999999999999">
      <c r="A32" s="893" t="s">
        <v>391</v>
      </c>
      <c r="B32" s="893"/>
      <c r="C32" s="893"/>
      <c r="D32" s="893"/>
      <c r="E32" s="893"/>
      <c r="F32" s="893"/>
      <c r="G32" s="893"/>
      <c r="H32" s="893"/>
      <c r="I32" s="893"/>
      <c r="J32" s="893"/>
      <c r="K32" s="893"/>
      <c r="L32" s="893"/>
      <c r="M32" s="893"/>
      <c r="N32" s="893"/>
      <c r="O32" s="893"/>
      <c r="P32" s="893"/>
      <c r="Q32" s="893"/>
      <c r="R32" s="893"/>
      <c r="S32" s="893"/>
      <c r="T32" s="893"/>
      <c r="U32" s="893"/>
      <c r="V32" s="893"/>
      <c r="W32" s="893"/>
      <c r="X32" s="893"/>
      <c r="Y32" s="893"/>
      <c r="Z32" s="893"/>
      <c r="AA32" s="893"/>
      <c r="AB32" s="893"/>
      <c r="AC32" s="893"/>
      <c r="AD32" s="893"/>
      <c r="AE32" s="893"/>
      <c r="AF32" s="893"/>
      <c r="AG32" s="893"/>
      <c r="AH32" s="893"/>
      <c r="AI32" s="893"/>
      <c r="AJ32" s="893"/>
      <c r="AK32" s="893"/>
      <c r="AL32" s="893"/>
      <c r="AM32" s="893"/>
      <c r="AN32" s="893"/>
      <c r="AO32" s="893"/>
      <c r="AP32" s="893"/>
      <c r="AQ32" s="893"/>
    </row>
    <row r="33" spans="1:44" s="141" customFormat="1" ht="105">
      <c r="A33" s="175" t="s">
        <v>266</v>
      </c>
      <c r="B33" s="173" t="s">
        <v>392</v>
      </c>
      <c r="C33" s="175">
        <v>1</v>
      </c>
      <c r="D33" s="175">
        <v>1</v>
      </c>
      <c r="E33" s="176">
        <f>AI33</f>
        <v>1</v>
      </c>
      <c r="F33" s="611">
        <f>AJ33</f>
        <v>1</v>
      </c>
      <c r="G33" s="180">
        <f t="shared" ref="G33" si="41">AK33</f>
        <v>1</v>
      </c>
      <c r="H33" s="427">
        <v>1</v>
      </c>
      <c r="I33" s="427">
        <v>1</v>
      </c>
      <c r="J33" s="428">
        <v>1</v>
      </c>
      <c r="K33" s="427">
        <v>1</v>
      </c>
      <c r="L33" s="427">
        <v>1</v>
      </c>
      <c r="M33" s="428">
        <v>1</v>
      </c>
      <c r="N33" s="427">
        <v>1</v>
      </c>
      <c r="O33" s="427">
        <v>1</v>
      </c>
      <c r="P33" s="428">
        <v>1</v>
      </c>
      <c r="Q33" s="427">
        <v>1</v>
      </c>
      <c r="R33" s="427">
        <v>1</v>
      </c>
      <c r="S33" s="428">
        <v>1</v>
      </c>
      <c r="T33" s="175">
        <v>1</v>
      </c>
      <c r="U33" s="175">
        <v>1</v>
      </c>
      <c r="V33" s="176">
        <v>1</v>
      </c>
      <c r="W33" s="175">
        <v>1</v>
      </c>
      <c r="X33" s="175">
        <v>1</v>
      </c>
      <c r="Y33" s="176">
        <v>1</v>
      </c>
      <c r="Z33" s="175">
        <v>1</v>
      </c>
      <c r="AA33" s="175">
        <v>1</v>
      </c>
      <c r="AB33" s="176">
        <v>1</v>
      </c>
      <c r="AC33" s="175">
        <v>1</v>
      </c>
      <c r="AD33" s="175">
        <v>1</v>
      </c>
      <c r="AE33" s="176">
        <v>1</v>
      </c>
      <c r="AF33" s="175">
        <v>1</v>
      </c>
      <c r="AG33" s="175">
        <v>1</v>
      </c>
      <c r="AH33" s="176">
        <v>1</v>
      </c>
      <c r="AI33" s="175">
        <v>1</v>
      </c>
      <c r="AJ33" s="175">
        <v>1</v>
      </c>
      <c r="AK33" s="176">
        <v>1</v>
      </c>
      <c r="AL33" s="175"/>
      <c r="AM33" s="175"/>
      <c r="AN33" s="176"/>
      <c r="AO33" s="175"/>
      <c r="AP33" s="175"/>
      <c r="AQ33" s="176"/>
    </row>
    <row r="34" spans="1:44" s="141" customFormat="1" ht="84">
      <c r="A34" s="175" t="s">
        <v>267</v>
      </c>
      <c r="B34" s="173" t="s">
        <v>393</v>
      </c>
      <c r="C34" s="175">
        <v>1</v>
      </c>
      <c r="D34" s="175">
        <v>1</v>
      </c>
      <c r="E34" s="176">
        <f>AI34</f>
        <v>1</v>
      </c>
      <c r="F34" s="611">
        <f>AJ34</f>
        <v>1</v>
      </c>
      <c r="G34" s="180">
        <f t="shared" ref="G34" si="42">AK34</f>
        <v>1</v>
      </c>
      <c r="H34" s="427">
        <v>1</v>
      </c>
      <c r="I34" s="427">
        <v>1</v>
      </c>
      <c r="J34" s="428">
        <v>1</v>
      </c>
      <c r="K34" s="427">
        <v>1</v>
      </c>
      <c r="L34" s="427">
        <v>1</v>
      </c>
      <c r="M34" s="428">
        <v>1</v>
      </c>
      <c r="N34" s="427">
        <v>1</v>
      </c>
      <c r="O34" s="427">
        <v>1</v>
      </c>
      <c r="P34" s="428">
        <v>1</v>
      </c>
      <c r="Q34" s="427">
        <v>1</v>
      </c>
      <c r="R34" s="427">
        <v>1</v>
      </c>
      <c r="S34" s="428">
        <v>1</v>
      </c>
      <c r="T34" s="175">
        <v>1</v>
      </c>
      <c r="U34" s="175">
        <v>1</v>
      </c>
      <c r="V34" s="176">
        <v>1</v>
      </c>
      <c r="W34" s="175">
        <v>1</v>
      </c>
      <c r="X34" s="175">
        <v>1</v>
      </c>
      <c r="Y34" s="176">
        <v>1</v>
      </c>
      <c r="Z34" s="175">
        <v>1</v>
      </c>
      <c r="AA34" s="175">
        <v>1</v>
      </c>
      <c r="AB34" s="176">
        <v>1</v>
      </c>
      <c r="AC34" s="175">
        <v>1</v>
      </c>
      <c r="AD34" s="175">
        <v>1</v>
      </c>
      <c r="AE34" s="176">
        <v>1</v>
      </c>
      <c r="AF34" s="175">
        <v>1</v>
      </c>
      <c r="AG34" s="175">
        <v>1</v>
      </c>
      <c r="AH34" s="176">
        <v>1</v>
      </c>
      <c r="AI34" s="175">
        <v>1</v>
      </c>
      <c r="AJ34" s="175">
        <v>1</v>
      </c>
      <c r="AK34" s="176">
        <v>1</v>
      </c>
      <c r="AL34" s="175"/>
      <c r="AM34" s="175"/>
      <c r="AN34" s="176"/>
      <c r="AO34" s="175"/>
      <c r="AP34" s="175"/>
      <c r="AQ34" s="176"/>
    </row>
    <row r="35" spans="1:44" s="141" customFormat="1" ht="220.5" customHeight="1">
      <c r="A35" s="175" t="s">
        <v>272</v>
      </c>
      <c r="B35" s="173" t="s">
        <v>394</v>
      </c>
      <c r="C35" s="175">
        <v>28</v>
      </c>
      <c r="D35" s="175">
        <v>35</v>
      </c>
      <c r="E35" s="175">
        <v>35</v>
      </c>
      <c r="F35" s="177" t="s">
        <v>424</v>
      </c>
      <c r="G35" s="177"/>
      <c r="H35" s="429"/>
      <c r="I35" s="429"/>
      <c r="J35" s="429"/>
      <c r="K35" s="174"/>
      <c r="L35" s="174"/>
      <c r="M35" s="438"/>
      <c r="N35" s="429"/>
      <c r="O35" s="429"/>
      <c r="P35" s="429"/>
      <c r="Q35" s="438"/>
      <c r="R35" s="174"/>
      <c r="S35" s="174"/>
      <c r="T35" s="569"/>
      <c r="U35" s="569"/>
      <c r="V35" s="569"/>
      <c r="W35" s="569"/>
      <c r="X35" s="569"/>
      <c r="Y35" s="569"/>
      <c r="Z35" s="177">
        <v>35</v>
      </c>
      <c r="AA35" s="184">
        <v>40.799999999999997</v>
      </c>
      <c r="AB35" s="176">
        <f>AA35/Z35</f>
        <v>1.1657142857142857</v>
      </c>
      <c r="AC35" s="177">
        <v>35</v>
      </c>
      <c r="AD35" s="184">
        <v>40.799999999999997</v>
      </c>
      <c r="AE35" s="176">
        <f>AD35/AC35</f>
        <v>1.1657142857142857</v>
      </c>
      <c r="AF35" s="177">
        <v>35</v>
      </c>
      <c r="AG35" s="184">
        <v>40.799999999999997</v>
      </c>
      <c r="AH35" s="176">
        <f>AG35/AF35</f>
        <v>1.1657142857142857</v>
      </c>
      <c r="AI35" s="177">
        <v>35</v>
      </c>
      <c r="AJ35" s="184">
        <v>40.799999999999997</v>
      </c>
      <c r="AK35" s="176">
        <f>AJ35/AI35</f>
        <v>1.1657142857142857</v>
      </c>
      <c r="AL35" s="174"/>
      <c r="AM35" s="177"/>
      <c r="AN35" s="174"/>
      <c r="AO35" s="174"/>
      <c r="AP35" s="174"/>
      <c r="AQ35" s="174"/>
    </row>
    <row r="36" spans="1:44" s="141" customFormat="1" ht="63">
      <c r="A36" s="175" t="s">
        <v>274</v>
      </c>
      <c r="B36" s="173" t="s">
        <v>395</v>
      </c>
      <c r="C36" s="175">
        <v>1</v>
      </c>
      <c r="D36" s="175">
        <v>1</v>
      </c>
      <c r="E36" s="176">
        <f>AI36</f>
        <v>1</v>
      </c>
      <c r="F36" s="611">
        <f>AJ36</f>
        <v>1</v>
      </c>
      <c r="G36" s="180">
        <f t="shared" ref="G36" si="43">AK36</f>
        <v>1</v>
      </c>
      <c r="H36" s="427">
        <v>1</v>
      </c>
      <c r="I36" s="427">
        <v>1</v>
      </c>
      <c r="J36" s="428">
        <v>1</v>
      </c>
      <c r="K36" s="427">
        <v>1</v>
      </c>
      <c r="L36" s="427">
        <v>1</v>
      </c>
      <c r="M36" s="428">
        <v>1</v>
      </c>
      <c r="N36" s="427">
        <v>1</v>
      </c>
      <c r="O36" s="427">
        <v>1</v>
      </c>
      <c r="P36" s="428">
        <v>1</v>
      </c>
      <c r="Q36" s="427">
        <v>1</v>
      </c>
      <c r="R36" s="427">
        <v>1</v>
      </c>
      <c r="S36" s="428">
        <v>1</v>
      </c>
      <c r="T36" s="175">
        <v>1</v>
      </c>
      <c r="U36" s="175">
        <v>1</v>
      </c>
      <c r="V36" s="176">
        <v>1</v>
      </c>
      <c r="W36" s="175">
        <v>1</v>
      </c>
      <c r="X36" s="175">
        <v>1</v>
      </c>
      <c r="Y36" s="176">
        <v>1</v>
      </c>
      <c r="Z36" s="175">
        <v>1</v>
      </c>
      <c r="AA36" s="175">
        <v>1</v>
      </c>
      <c r="AB36" s="176">
        <v>1</v>
      </c>
      <c r="AC36" s="175">
        <v>1</v>
      </c>
      <c r="AD36" s="175">
        <v>1</v>
      </c>
      <c r="AE36" s="176">
        <v>1</v>
      </c>
      <c r="AF36" s="175">
        <v>1</v>
      </c>
      <c r="AG36" s="175">
        <v>1</v>
      </c>
      <c r="AH36" s="176">
        <v>1</v>
      </c>
      <c r="AI36" s="175">
        <v>1</v>
      </c>
      <c r="AJ36" s="175">
        <v>1</v>
      </c>
      <c r="AK36" s="176">
        <v>1</v>
      </c>
      <c r="AL36" s="175"/>
      <c r="AM36" s="175"/>
      <c r="AN36" s="177"/>
      <c r="AO36" s="175"/>
      <c r="AP36" s="175"/>
      <c r="AQ36" s="177"/>
    </row>
    <row r="37" spans="1:44" s="141" customFormat="1" ht="20.399999999999999">
      <c r="A37" s="893" t="s">
        <v>371</v>
      </c>
      <c r="B37" s="893"/>
      <c r="C37" s="893"/>
      <c r="D37" s="893"/>
      <c r="E37" s="893"/>
      <c r="F37" s="893"/>
      <c r="G37" s="893"/>
      <c r="H37" s="893"/>
      <c r="I37" s="893"/>
      <c r="J37" s="893"/>
      <c r="K37" s="893"/>
      <c r="L37" s="893"/>
      <c r="M37" s="893"/>
      <c r="N37" s="893"/>
      <c r="O37" s="893"/>
      <c r="P37" s="893"/>
      <c r="Q37" s="893"/>
      <c r="R37" s="893"/>
      <c r="S37" s="893"/>
      <c r="T37" s="893"/>
      <c r="U37" s="893"/>
      <c r="V37" s="893"/>
      <c r="W37" s="893"/>
      <c r="X37" s="893"/>
      <c r="Y37" s="893"/>
      <c r="Z37" s="893"/>
      <c r="AA37" s="893"/>
      <c r="AB37" s="893"/>
      <c r="AC37" s="893"/>
      <c r="AD37" s="893"/>
      <c r="AE37" s="893"/>
      <c r="AF37" s="893"/>
      <c r="AG37" s="893"/>
      <c r="AH37" s="893"/>
      <c r="AI37" s="893"/>
      <c r="AJ37" s="893"/>
      <c r="AK37" s="893"/>
      <c r="AL37" s="893"/>
      <c r="AM37" s="893"/>
      <c r="AN37" s="893"/>
      <c r="AO37" s="893"/>
      <c r="AP37" s="893"/>
      <c r="AQ37" s="893"/>
    </row>
    <row r="38" spans="1:44" s="141" customFormat="1" ht="147">
      <c r="A38" s="427" t="s">
        <v>370</v>
      </c>
      <c r="B38" s="173" t="s">
        <v>396</v>
      </c>
      <c r="C38" s="180">
        <v>1</v>
      </c>
      <c r="D38" s="180">
        <v>1</v>
      </c>
      <c r="E38" s="176">
        <f>AI38</f>
        <v>1</v>
      </c>
      <c r="F38" s="611">
        <f>AJ38</f>
        <v>1</v>
      </c>
      <c r="G38" s="180">
        <f t="shared" ref="G38" si="44">AK38</f>
        <v>1</v>
      </c>
      <c r="H38" s="430">
        <v>1</v>
      </c>
      <c r="I38" s="430">
        <v>1</v>
      </c>
      <c r="J38" s="430">
        <v>1</v>
      </c>
      <c r="K38" s="180">
        <v>1</v>
      </c>
      <c r="L38" s="180">
        <v>1</v>
      </c>
      <c r="M38" s="180">
        <v>1</v>
      </c>
      <c r="N38" s="430">
        <v>1</v>
      </c>
      <c r="O38" s="430">
        <v>1</v>
      </c>
      <c r="P38" s="430">
        <v>1</v>
      </c>
      <c r="Q38" s="430">
        <v>1</v>
      </c>
      <c r="R38" s="430">
        <v>1</v>
      </c>
      <c r="S38" s="430">
        <v>1</v>
      </c>
      <c r="T38" s="180">
        <v>1</v>
      </c>
      <c r="U38" s="180">
        <v>1</v>
      </c>
      <c r="V38" s="180">
        <v>1</v>
      </c>
      <c r="W38" s="180">
        <v>1</v>
      </c>
      <c r="X38" s="180">
        <v>1</v>
      </c>
      <c r="Y38" s="180">
        <v>1</v>
      </c>
      <c r="Z38" s="180">
        <v>1</v>
      </c>
      <c r="AA38" s="180">
        <v>1</v>
      </c>
      <c r="AB38" s="180">
        <v>1</v>
      </c>
      <c r="AC38" s="180">
        <v>1</v>
      </c>
      <c r="AD38" s="180">
        <v>1</v>
      </c>
      <c r="AE38" s="180">
        <v>1</v>
      </c>
      <c r="AF38" s="180">
        <v>1</v>
      </c>
      <c r="AG38" s="180">
        <v>1</v>
      </c>
      <c r="AH38" s="180">
        <v>1</v>
      </c>
      <c r="AI38" s="180">
        <v>1</v>
      </c>
      <c r="AJ38" s="180">
        <v>1</v>
      </c>
      <c r="AK38" s="180">
        <v>1</v>
      </c>
      <c r="AL38" s="180"/>
      <c r="AM38" s="180"/>
      <c r="AN38" s="180"/>
      <c r="AO38" s="180"/>
      <c r="AP38" s="180"/>
      <c r="AQ38" s="180"/>
    </row>
    <row r="39" spans="1:44" s="141" customFormat="1" ht="102">
      <c r="A39" s="177" t="s">
        <v>372</v>
      </c>
      <c r="B39" s="191" t="s">
        <v>397</v>
      </c>
      <c r="C39" s="300"/>
      <c r="D39" s="177" t="s">
        <v>402</v>
      </c>
      <c r="E39" s="284" t="s">
        <v>413</v>
      </c>
      <c r="F39" s="284"/>
      <c r="G39" s="284"/>
      <c r="H39" s="429"/>
      <c r="I39" s="429"/>
      <c r="J39" s="429"/>
      <c r="K39" s="284"/>
      <c r="L39" s="284"/>
      <c r="M39" s="438"/>
      <c r="N39" s="429"/>
      <c r="O39" s="429"/>
      <c r="P39" s="429"/>
      <c r="Q39" s="284"/>
      <c r="R39" s="284"/>
      <c r="S39" s="284"/>
      <c r="T39" s="569"/>
      <c r="U39" s="569"/>
      <c r="V39" s="569"/>
      <c r="W39" s="569"/>
      <c r="X39" s="569"/>
      <c r="Y39" s="569"/>
      <c r="Z39" s="284"/>
      <c r="AA39" s="284"/>
      <c r="AB39" s="284"/>
      <c r="AC39" s="284"/>
      <c r="AD39" s="284"/>
      <c r="AE39" s="284"/>
      <c r="AF39" s="284"/>
      <c r="AG39" s="284"/>
      <c r="AH39" s="284"/>
      <c r="AI39" s="284"/>
      <c r="AJ39" s="284"/>
      <c r="AK39" s="284"/>
      <c r="AL39" s="284"/>
      <c r="AM39" s="284"/>
      <c r="AN39" s="284"/>
      <c r="AO39" s="301"/>
      <c r="AP39" s="302"/>
      <c r="AQ39" s="303"/>
    </row>
    <row r="40" spans="1:44" s="141" customFormat="1" ht="105">
      <c r="A40" s="427" t="s">
        <v>373</v>
      </c>
      <c r="B40" s="173" t="s">
        <v>398</v>
      </c>
      <c r="C40" s="180">
        <v>0.91</v>
      </c>
      <c r="D40" s="175" t="s">
        <v>403</v>
      </c>
      <c r="E40" s="176">
        <f>AI40</f>
        <v>0.9</v>
      </c>
      <c r="F40" s="611">
        <f>AJ40</f>
        <v>0.68200000000000005</v>
      </c>
      <c r="G40" s="180">
        <f t="shared" ref="G40:G41" si="45">AK40</f>
        <v>0.75777777777777777</v>
      </c>
      <c r="H40" s="430">
        <v>0.9</v>
      </c>
      <c r="I40" s="430">
        <v>0.04</v>
      </c>
      <c r="J40" s="428">
        <f>I40/H40</f>
        <v>4.4444444444444446E-2</v>
      </c>
      <c r="K40" s="180">
        <v>0.9</v>
      </c>
      <c r="L40" s="180">
        <v>0.11600000000000001</v>
      </c>
      <c r="M40" s="176">
        <f>L40/K40</f>
        <v>0.12888888888888889</v>
      </c>
      <c r="N40" s="430">
        <v>0.9</v>
      </c>
      <c r="O40" s="430">
        <v>0.20200000000000001</v>
      </c>
      <c r="P40" s="428">
        <f>O40/N40</f>
        <v>0.22444444444444445</v>
      </c>
      <c r="Q40" s="430">
        <v>0.9</v>
      </c>
      <c r="R40" s="430">
        <v>0.26900000000000002</v>
      </c>
      <c r="S40" s="428">
        <f>R40/Q40</f>
        <v>0.29888888888888893</v>
      </c>
      <c r="T40" s="180">
        <v>0.9</v>
      </c>
      <c r="U40" s="180">
        <v>0.34100000000000003</v>
      </c>
      <c r="V40" s="176">
        <f>U40/T40</f>
        <v>0.37888888888888889</v>
      </c>
      <c r="W40" s="180">
        <v>0.9</v>
      </c>
      <c r="X40" s="180">
        <v>0.443</v>
      </c>
      <c r="Y40" s="176">
        <f>X40/W40</f>
        <v>0.49222222222222223</v>
      </c>
      <c r="Z40" s="180">
        <v>0.9</v>
      </c>
      <c r="AA40" s="180">
        <v>0.497</v>
      </c>
      <c r="AB40" s="176">
        <f>AA40/Z40</f>
        <v>0.55222222222222217</v>
      </c>
      <c r="AC40" s="180">
        <v>0.9</v>
      </c>
      <c r="AD40" s="180">
        <v>0.55500000000000005</v>
      </c>
      <c r="AE40" s="176">
        <f>AD40/AC40</f>
        <v>0.6166666666666667</v>
      </c>
      <c r="AF40" s="180">
        <v>0.9</v>
      </c>
      <c r="AG40" s="180">
        <v>0.64800000000000002</v>
      </c>
      <c r="AH40" s="176">
        <f>AG40/AF40</f>
        <v>0.72</v>
      </c>
      <c r="AI40" s="180">
        <v>0.9</v>
      </c>
      <c r="AJ40" s="180">
        <v>0.68200000000000005</v>
      </c>
      <c r="AK40" s="176">
        <f>AJ40/AI40</f>
        <v>0.75777777777777777</v>
      </c>
      <c r="AL40" s="180"/>
      <c r="AM40" s="180"/>
      <c r="AN40" s="176"/>
      <c r="AO40" s="180"/>
      <c r="AP40" s="180"/>
      <c r="AQ40" s="176"/>
    </row>
    <row r="41" spans="1:44" s="141" customFormat="1" ht="63">
      <c r="A41" s="175" t="s">
        <v>374</v>
      </c>
      <c r="B41" s="173" t="s">
        <v>399</v>
      </c>
      <c r="C41" s="180">
        <v>1</v>
      </c>
      <c r="D41" s="180">
        <v>1</v>
      </c>
      <c r="E41" s="177">
        <f t="shared" ref="E41" si="46">AI41</f>
        <v>1</v>
      </c>
      <c r="F41" s="610">
        <f t="shared" ref="F41" si="47">AJ41</f>
        <v>1</v>
      </c>
      <c r="G41" s="180">
        <f t="shared" si="45"/>
        <v>1</v>
      </c>
      <c r="H41" s="430">
        <v>1</v>
      </c>
      <c r="I41" s="430">
        <v>1</v>
      </c>
      <c r="J41" s="430">
        <v>1</v>
      </c>
      <c r="K41" s="180">
        <v>1</v>
      </c>
      <c r="L41" s="180">
        <v>1</v>
      </c>
      <c r="M41" s="180">
        <v>1</v>
      </c>
      <c r="N41" s="430">
        <v>1</v>
      </c>
      <c r="O41" s="430">
        <v>1</v>
      </c>
      <c r="P41" s="430">
        <v>1</v>
      </c>
      <c r="Q41" s="430">
        <v>1</v>
      </c>
      <c r="R41" s="430">
        <v>1</v>
      </c>
      <c r="S41" s="430">
        <v>1</v>
      </c>
      <c r="T41" s="180">
        <v>1</v>
      </c>
      <c r="U41" s="180">
        <v>1</v>
      </c>
      <c r="V41" s="180">
        <v>1</v>
      </c>
      <c r="W41" s="180">
        <v>1</v>
      </c>
      <c r="X41" s="180">
        <v>1</v>
      </c>
      <c r="Y41" s="180">
        <v>1</v>
      </c>
      <c r="Z41" s="180">
        <v>1</v>
      </c>
      <c r="AA41" s="180">
        <v>1</v>
      </c>
      <c r="AB41" s="180">
        <v>1</v>
      </c>
      <c r="AC41" s="180">
        <v>1</v>
      </c>
      <c r="AD41" s="180">
        <v>1</v>
      </c>
      <c r="AE41" s="180">
        <v>1</v>
      </c>
      <c r="AF41" s="180">
        <v>1</v>
      </c>
      <c r="AG41" s="180">
        <v>1</v>
      </c>
      <c r="AH41" s="180">
        <v>1</v>
      </c>
      <c r="AI41" s="180">
        <v>1</v>
      </c>
      <c r="AJ41" s="180">
        <v>1</v>
      </c>
      <c r="AK41" s="180">
        <v>1</v>
      </c>
      <c r="AL41" s="180"/>
      <c r="AM41" s="180"/>
      <c r="AN41" s="180"/>
      <c r="AO41" s="180"/>
      <c r="AP41" s="180"/>
      <c r="AQ41" s="180"/>
    </row>
    <row r="42" spans="1:44" s="141" customFormat="1" ht="63">
      <c r="A42" s="175" t="s">
        <v>376</v>
      </c>
      <c r="B42" s="191" t="s">
        <v>455</v>
      </c>
      <c r="C42" s="196">
        <v>1</v>
      </c>
      <c r="D42" s="183">
        <v>0</v>
      </c>
      <c r="E42" s="177">
        <f>AI42</f>
        <v>0</v>
      </c>
      <c r="F42" s="610">
        <f t="shared" ref="F42:G42" si="48">AJ42</f>
        <v>0</v>
      </c>
      <c r="G42" s="180">
        <f t="shared" si="48"/>
        <v>0</v>
      </c>
      <c r="H42" s="433">
        <v>0</v>
      </c>
      <c r="I42" s="429">
        <v>0</v>
      </c>
      <c r="J42" s="430">
        <v>0</v>
      </c>
      <c r="K42" s="177">
        <v>0</v>
      </c>
      <c r="L42" s="309">
        <v>0</v>
      </c>
      <c r="M42" s="180">
        <v>0</v>
      </c>
      <c r="N42" s="433">
        <v>0</v>
      </c>
      <c r="O42" s="429">
        <v>0</v>
      </c>
      <c r="P42" s="430">
        <v>0</v>
      </c>
      <c r="Q42" s="433">
        <v>0</v>
      </c>
      <c r="R42" s="429">
        <v>0</v>
      </c>
      <c r="S42" s="430">
        <v>0</v>
      </c>
      <c r="T42" s="177">
        <v>0</v>
      </c>
      <c r="U42" s="569">
        <v>0</v>
      </c>
      <c r="V42" s="180">
        <v>0</v>
      </c>
      <c r="W42" s="177">
        <v>0</v>
      </c>
      <c r="X42" s="569">
        <v>0</v>
      </c>
      <c r="Y42" s="180">
        <v>0</v>
      </c>
      <c r="Z42" s="177">
        <v>0</v>
      </c>
      <c r="AA42" s="585">
        <v>0</v>
      </c>
      <c r="AB42" s="180">
        <v>0</v>
      </c>
      <c r="AC42" s="177">
        <v>0</v>
      </c>
      <c r="AD42" s="588">
        <v>0</v>
      </c>
      <c r="AE42" s="180">
        <v>0</v>
      </c>
      <c r="AF42" s="177">
        <v>0</v>
      </c>
      <c r="AG42" s="600">
        <v>0</v>
      </c>
      <c r="AH42" s="180">
        <v>0</v>
      </c>
      <c r="AI42" s="177">
        <v>0</v>
      </c>
      <c r="AJ42" s="610">
        <v>0</v>
      </c>
      <c r="AK42" s="180">
        <v>0</v>
      </c>
      <c r="AL42" s="177"/>
      <c r="AM42" s="177"/>
      <c r="AN42" s="180"/>
      <c r="AO42" s="196"/>
      <c r="AP42" s="196"/>
      <c r="AQ42" s="176"/>
    </row>
    <row r="43" spans="1:44" s="135" customFormat="1" ht="40.5" customHeight="1">
      <c r="A43" s="134"/>
      <c r="B43" s="143"/>
      <c r="C43" s="143"/>
      <c r="D43" s="143"/>
      <c r="E43" s="143"/>
      <c r="F43" s="143"/>
      <c r="G43" s="143"/>
      <c r="H43" s="426"/>
      <c r="I43" s="426"/>
      <c r="J43" s="426"/>
      <c r="K43" s="143"/>
      <c r="L43" s="143"/>
      <c r="M43" s="143"/>
      <c r="N43" s="426"/>
      <c r="O43" s="426"/>
      <c r="P43" s="426"/>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row>
    <row r="44" spans="1:44" s="135" customFormat="1" ht="24" customHeight="1">
      <c r="A44" s="536" t="s">
        <v>510</v>
      </c>
      <c r="B44" s="537"/>
      <c r="C44" s="538"/>
      <c r="D44" s="539"/>
      <c r="E44" s="540"/>
      <c r="F44" s="541"/>
      <c r="G44" s="541"/>
      <c r="H44" s="542"/>
      <c r="I44" s="542"/>
      <c r="J44" s="542"/>
      <c r="K44" s="541"/>
      <c r="L44" s="541"/>
      <c r="M44" s="541"/>
      <c r="N44" s="426"/>
      <c r="O44" s="426"/>
      <c r="P44" s="426"/>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row>
    <row r="45" spans="1:44" s="136" customFormat="1" ht="27.75" customHeight="1">
      <c r="A45" s="540" t="s">
        <v>474</v>
      </c>
      <c r="B45" s="548"/>
      <c r="C45" s="549"/>
      <c r="D45" s="550"/>
      <c r="E45" s="551"/>
      <c r="F45" s="542"/>
      <c r="G45" s="542"/>
      <c r="H45" s="542"/>
      <c r="I45" s="542"/>
      <c r="J45" s="542"/>
      <c r="K45" s="541"/>
      <c r="L45" s="541"/>
      <c r="M45" s="541"/>
      <c r="N45" s="521"/>
      <c r="O45" s="521"/>
      <c r="P45" s="521"/>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row>
    <row r="46" spans="1:44" s="136" customFormat="1" ht="85.5" customHeight="1">
      <c r="A46" s="899" t="s">
        <v>526</v>
      </c>
      <c r="B46" s="899"/>
      <c r="C46" s="899"/>
      <c r="D46" s="899"/>
      <c r="E46" s="899"/>
      <c r="F46" s="553"/>
      <c r="G46" s="541"/>
      <c r="H46" s="542"/>
      <c r="I46" s="542"/>
      <c r="J46" s="542"/>
      <c r="K46" s="542"/>
      <c r="L46" s="541"/>
      <c r="M46" s="541"/>
      <c r="N46" s="521"/>
      <c r="O46" s="521"/>
      <c r="P46" s="521"/>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row>
    <row r="47" spans="1:44" s="136" customFormat="1" ht="34.5" customHeight="1">
      <c r="A47" s="904" t="s">
        <v>527</v>
      </c>
      <c r="B47" s="904"/>
      <c r="C47" s="547"/>
      <c r="D47" s="543"/>
      <c r="E47" s="544"/>
      <c r="F47" s="541"/>
      <c r="G47" s="541"/>
      <c r="H47" s="542"/>
      <c r="I47" s="542"/>
      <c r="J47" s="542"/>
      <c r="K47" s="542"/>
      <c r="L47" s="541"/>
      <c r="M47" s="541"/>
      <c r="N47" s="521"/>
      <c r="O47" s="521"/>
      <c r="P47" s="521"/>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row>
    <row r="48" spans="1:44" s="136" customFormat="1" ht="14.25" customHeight="1">
      <c r="A48" s="545"/>
      <c r="B48" s="546"/>
      <c r="C48" s="547"/>
      <c r="D48" s="552"/>
      <c r="E48" s="552"/>
      <c r="F48" s="541"/>
      <c r="G48" s="198"/>
      <c r="H48" s="437"/>
      <c r="I48" s="437"/>
      <c r="J48" s="437"/>
      <c r="K48" s="198"/>
      <c r="L48" s="198"/>
      <c r="M48" s="141"/>
      <c r="N48" s="440"/>
      <c r="O48" s="440"/>
      <c r="P48" s="440"/>
      <c r="Q48" s="141"/>
      <c r="R48" s="141"/>
      <c r="S48" s="141"/>
      <c r="T48" s="141"/>
      <c r="U48" s="141"/>
      <c r="V48" s="141"/>
      <c r="W48" s="141"/>
      <c r="X48" s="141"/>
      <c r="Y48" s="141"/>
      <c r="Z48" s="141"/>
      <c r="AA48" s="141"/>
      <c r="AB48" s="141"/>
      <c r="AC48" s="141"/>
      <c r="AD48" s="141"/>
      <c r="AE48" s="137"/>
      <c r="AF48" s="137"/>
      <c r="AG48" s="137"/>
      <c r="AH48" s="144"/>
      <c r="AI48" s="144"/>
      <c r="AJ48" s="144"/>
      <c r="AK48" s="144"/>
      <c r="AL48" s="144"/>
      <c r="AM48" s="144"/>
      <c r="AN48" s="144"/>
      <c r="AO48" s="144"/>
      <c r="AP48" s="144"/>
      <c r="AQ48" s="144"/>
      <c r="AR48" s="144"/>
    </row>
    <row r="49" spans="1:70" s="105" customFormat="1" ht="50.25" customHeight="1">
      <c r="A49" s="905" t="s">
        <v>528</v>
      </c>
      <c r="B49" s="905"/>
      <c r="C49" s="905"/>
      <c r="D49" s="905"/>
      <c r="E49" s="905"/>
      <c r="F49" s="905"/>
      <c r="G49" s="39"/>
      <c r="H49" s="442"/>
      <c r="I49" s="442"/>
      <c r="J49" s="442"/>
      <c r="K49" s="39"/>
      <c r="L49" s="39"/>
      <c r="M49" s="39"/>
      <c r="N49" s="442"/>
      <c r="O49" s="442"/>
      <c r="P49" s="442"/>
      <c r="Q49" s="39"/>
      <c r="R49" s="39"/>
      <c r="S49" s="39"/>
      <c r="T49" s="39"/>
      <c r="U49" s="39"/>
      <c r="V49" s="39"/>
      <c r="W49" s="39"/>
      <c r="X49" s="39"/>
      <c r="Y49" s="39"/>
      <c r="Z49" s="39"/>
      <c r="AA49" s="39"/>
      <c r="AB49" s="39"/>
      <c r="AC49" s="39"/>
      <c r="AD49" s="39"/>
      <c r="AE49" s="141"/>
      <c r="AF49" s="141"/>
      <c r="AG49" s="141"/>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7"/>
      <c r="BQ49" s="137"/>
      <c r="BR49" s="137"/>
    </row>
    <row r="50" spans="1:70" s="141" customFormat="1" ht="292.5" customHeight="1">
      <c r="A50" s="199"/>
      <c r="B50" s="199"/>
      <c r="C50" s="199"/>
      <c r="D50" s="199"/>
      <c r="E50" s="199"/>
      <c r="F50" s="198"/>
      <c r="G50" s="39"/>
      <c r="H50" s="442"/>
      <c r="I50" s="442"/>
      <c r="J50" s="442"/>
      <c r="K50" s="39"/>
      <c r="L50" s="39"/>
      <c r="M50" s="39"/>
      <c r="N50" s="442"/>
      <c r="O50" s="442"/>
      <c r="P50" s="442"/>
      <c r="Q50" s="39"/>
      <c r="R50" s="39"/>
      <c r="S50" s="39"/>
      <c r="T50" s="39"/>
      <c r="U50" s="39"/>
      <c r="V50" s="39"/>
      <c r="W50" s="39"/>
      <c r="X50" s="39"/>
      <c r="Y50" s="39"/>
      <c r="Z50" s="39"/>
      <c r="AA50" s="39"/>
      <c r="AB50" s="39"/>
      <c r="AC50" s="39"/>
      <c r="AD50" s="39"/>
      <c r="AE50" s="39"/>
      <c r="AF50" s="39"/>
      <c r="AG50" s="39"/>
    </row>
    <row r="55" spans="1:70" ht="292.5" customHeight="1">
      <c r="E55" s="145"/>
    </row>
  </sheetData>
  <mergeCells count="33">
    <mergeCell ref="A47:B47"/>
    <mergeCell ref="A49:F49"/>
    <mergeCell ref="AF1:AN1"/>
    <mergeCell ref="A8:AQ8"/>
    <mergeCell ref="AC6:AE6"/>
    <mergeCell ref="AF6:AH6"/>
    <mergeCell ref="AI6:AK6"/>
    <mergeCell ref="AL6:AN6"/>
    <mergeCell ref="AO6:AQ6"/>
    <mergeCell ref="A2:AO2"/>
    <mergeCell ref="A5:A6"/>
    <mergeCell ref="B5:B6"/>
    <mergeCell ref="C5:C6"/>
    <mergeCell ref="D5:D6"/>
    <mergeCell ref="H5:AQ5"/>
    <mergeCell ref="H6:J6"/>
    <mergeCell ref="Z6:AB6"/>
    <mergeCell ref="E5:G6"/>
    <mergeCell ref="A32:AQ32"/>
    <mergeCell ref="E3:G3"/>
    <mergeCell ref="M3:AD3"/>
    <mergeCell ref="B19:AP19"/>
    <mergeCell ref="K6:M6"/>
    <mergeCell ref="N6:P6"/>
    <mergeCell ref="Q6:S6"/>
    <mergeCell ref="T6:V6"/>
    <mergeCell ref="W6:Y6"/>
    <mergeCell ref="A31:AP31"/>
    <mergeCell ref="A37:AQ37"/>
    <mergeCell ref="B9:AQ9"/>
    <mergeCell ref="AO26:AQ26"/>
    <mergeCell ref="A10:A13"/>
    <mergeCell ref="A46:E46"/>
  </mergeCells>
  <pageMargins left="0.19685039370078741" right="0.15748031496062992" top="0.31496062992125984" bottom="0.23622047244094491" header="0" footer="0"/>
  <pageSetup paperSize="9" scale="47" fitToHeight="0" orientation="landscape" r:id="rId1"/>
  <headerFooter>
    <oddFooter>&amp;C&amp;"Times New Roman,обычный"&amp;8Страница  &amp;P из &amp;N</oddFooter>
  </headerFooter>
  <rowBreaks count="1" manualBreakCount="1">
    <brk id="24" max="42" man="1"/>
  </rowBreaks>
  <legacyDrawing r:id="rId2"/>
</worksheet>
</file>

<file path=xl/worksheets/sheet6.xml><?xml version="1.0" encoding="utf-8"?>
<worksheet xmlns="http://schemas.openxmlformats.org/spreadsheetml/2006/main" xmlns:r="http://schemas.openxmlformats.org/officeDocument/2006/relationships">
  <dimension ref="A1:E33"/>
  <sheetViews>
    <sheetView topLeftCell="A7" zoomScaleSheetLayoutView="100" workbookViewId="0">
      <selection activeCell="C8" sqref="C8"/>
    </sheetView>
  </sheetViews>
  <sheetFormatPr defaultRowHeight="18"/>
  <cols>
    <col min="1" max="1" width="4" style="114" customWidth="1"/>
    <col min="2" max="2" width="36.33203125" style="112" customWidth="1"/>
    <col min="3" max="3" width="129.6640625" style="122" customWidth="1"/>
    <col min="4" max="246" width="9.109375" style="112"/>
    <col min="247" max="247" width="4" style="112" customWidth="1"/>
    <col min="248" max="248" width="69" style="112" customWidth="1"/>
    <col min="249" max="249" width="66.5546875" style="112" customWidth="1"/>
    <col min="250" max="502" width="9.109375" style="112"/>
    <col min="503" max="503" width="4" style="112" customWidth="1"/>
    <col min="504" max="504" width="69" style="112" customWidth="1"/>
    <col min="505" max="505" width="66.5546875" style="112" customWidth="1"/>
    <col min="506" max="758" width="9.109375" style="112"/>
    <col min="759" max="759" width="4" style="112" customWidth="1"/>
    <col min="760" max="760" width="69" style="112" customWidth="1"/>
    <col min="761" max="761" width="66.5546875" style="112" customWidth="1"/>
    <col min="762" max="1014" width="9.109375" style="112"/>
    <col min="1015" max="1015" width="4" style="112" customWidth="1"/>
    <col min="1016" max="1016" width="69" style="112" customWidth="1"/>
    <col min="1017" max="1017" width="66.5546875" style="112" customWidth="1"/>
    <col min="1018" max="1270" width="9.109375" style="112"/>
    <col min="1271" max="1271" width="4" style="112" customWidth="1"/>
    <col min="1272" max="1272" width="69" style="112" customWidth="1"/>
    <col min="1273" max="1273" width="66.5546875" style="112" customWidth="1"/>
    <col min="1274" max="1526" width="9.109375" style="112"/>
    <col min="1527" max="1527" width="4" style="112" customWidth="1"/>
    <col min="1528" max="1528" width="69" style="112" customWidth="1"/>
    <col min="1529" max="1529" width="66.5546875" style="112" customWidth="1"/>
    <col min="1530" max="1782" width="9.109375" style="112"/>
    <col min="1783" max="1783" width="4" style="112" customWidth="1"/>
    <col min="1784" max="1784" width="69" style="112" customWidth="1"/>
    <col min="1785" max="1785" width="66.5546875" style="112" customWidth="1"/>
    <col min="1786" max="2038" width="9.109375" style="112"/>
    <col min="2039" max="2039" width="4" style="112" customWidth="1"/>
    <col min="2040" max="2040" width="69" style="112" customWidth="1"/>
    <col min="2041" max="2041" width="66.5546875" style="112" customWidth="1"/>
    <col min="2042" max="2294" width="9.109375" style="112"/>
    <col min="2295" max="2295" width="4" style="112" customWidth="1"/>
    <col min="2296" max="2296" width="69" style="112" customWidth="1"/>
    <col min="2297" max="2297" width="66.5546875" style="112" customWidth="1"/>
    <col min="2298" max="2550" width="9.109375" style="112"/>
    <col min="2551" max="2551" width="4" style="112" customWidth="1"/>
    <col min="2552" max="2552" width="69" style="112" customWidth="1"/>
    <col min="2553" max="2553" width="66.5546875" style="112" customWidth="1"/>
    <col min="2554" max="2806" width="9.109375" style="112"/>
    <col min="2807" max="2807" width="4" style="112" customWidth="1"/>
    <col min="2808" max="2808" width="69" style="112" customWidth="1"/>
    <col min="2809" max="2809" width="66.5546875" style="112" customWidth="1"/>
    <col min="2810" max="3062" width="9.109375" style="112"/>
    <col min="3063" max="3063" width="4" style="112" customWidth="1"/>
    <col min="3064" max="3064" width="69" style="112" customWidth="1"/>
    <col min="3065" max="3065" width="66.5546875" style="112" customWidth="1"/>
    <col min="3066" max="3318" width="9.109375" style="112"/>
    <col min="3319" max="3319" width="4" style="112" customWidth="1"/>
    <col min="3320" max="3320" width="69" style="112" customWidth="1"/>
    <col min="3321" max="3321" width="66.5546875" style="112" customWidth="1"/>
    <col min="3322" max="3574" width="9.109375" style="112"/>
    <col min="3575" max="3575" width="4" style="112" customWidth="1"/>
    <col min="3576" max="3576" width="69" style="112" customWidth="1"/>
    <col min="3577" max="3577" width="66.5546875" style="112" customWidth="1"/>
    <col min="3578" max="3830" width="9.109375" style="112"/>
    <col min="3831" max="3831" width="4" style="112" customWidth="1"/>
    <col min="3832" max="3832" width="69" style="112" customWidth="1"/>
    <col min="3833" max="3833" width="66.5546875" style="112" customWidth="1"/>
    <col min="3834" max="4086" width="9.109375" style="112"/>
    <col min="4087" max="4087" width="4" style="112" customWidth="1"/>
    <col min="4088" max="4088" width="69" style="112" customWidth="1"/>
    <col min="4089" max="4089" width="66.5546875" style="112" customWidth="1"/>
    <col min="4090" max="4342" width="9.109375" style="112"/>
    <col min="4343" max="4343" width="4" style="112" customWidth="1"/>
    <col min="4344" max="4344" width="69" style="112" customWidth="1"/>
    <col min="4345" max="4345" width="66.5546875" style="112" customWidth="1"/>
    <col min="4346" max="4598" width="9.109375" style="112"/>
    <col min="4599" max="4599" width="4" style="112" customWidth="1"/>
    <col min="4600" max="4600" width="69" style="112" customWidth="1"/>
    <col min="4601" max="4601" width="66.5546875" style="112" customWidth="1"/>
    <col min="4602" max="4854" width="9.109375" style="112"/>
    <col min="4855" max="4855" width="4" style="112" customWidth="1"/>
    <col min="4856" max="4856" width="69" style="112" customWidth="1"/>
    <col min="4857" max="4857" width="66.5546875" style="112" customWidth="1"/>
    <col min="4858" max="5110" width="9.109375" style="112"/>
    <col min="5111" max="5111" width="4" style="112" customWidth="1"/>
    <col min="5112" max="5112" width="69" style="112" customWidth="1"/>
    <col min="5113" max="5113" width="66.5546875" style="112" customWidth="1"/>
    <col min="5114" max="5366" width="9.109375" style="112"/>
    <col min="5367" max="5367" width="4" style="112" customWidth="1"/>
    <col min="5368" max="5368" width="69" style="112" customWidth="1"/>
    <col min="5369" max="5369" width="66.5546875" style="112" customWidth="1"/>
    <col min="5370" max="5622" width="9.109375" style="112"/>
    <col min="5623" max="5623" width="4" style="112" customWidth="1"/>
    <col min="5624" max="5624" width="69" style="112" customWidth="1"/>
    <col min="5625" max="5625" width="66.5546875" style="112" customWidth="1"/>
    <col min="5626" max="5878" width="9.109375" style="112"/>
    <col min="5879" max="5879" width="4" style="112" customWidth="1"/>
    <col min="5880" max="5880" width="69" style="112" customWidth="1"/>
    <col min="5881" max="5881" width="66.5546875" style="112" customWidth="1"/>
    <col min="5882" max="6134" width="9.109375" style="112"/>
    <col min="6135" max="6135" width="4" style="112" customWidth="1"/>
    <col min="6136" max="6136" width="69" style="112" customWidth="1"/>
    <col min="6137" max="6137" width="66.5546875" style="112" customWidth="1"/>
    <col min="6138" max="6390" width="9.109375" style="112"/>
    <col min="6391" max="6391" width="4" style="112" customWidth="1"/>
    <col min="6392" max="6392" width="69" style="112" customWidth="1"/>
    <col min="6393" max="6393" width="66.5546875" style="112" customWidth="1"/>
    <col min="6394" max="6646" width="9.109375" style="112"/>
    <col min="6647" max="6647" width="4" style="112" customWidth="1"/>
    <col min="6648" max="6648" width="69" style="112" customWidth="1"/>
    <col min="6649" max="6649" width="66.5546875" style="112" customWidth="1"/>
    <col min="6650" max="6902" width="9.109375" style="112"/>
    <col min="6903" max="6903" width="4" style="112" customWidth="1"/>
    <col min="6904" max="6904" width="69" style="112" customWidth="1"/>
    <col min="6905" max="6905" width="66.5546875" style="112" customWidth="1"/>
    <col min="6906" max="7158" width="9.109375" style="112"/>
    <col min="7159" max="7159" width="4" style="112" customWidth="1"/>
    <col min="7160" max="7160" width="69" style="112" customWidth="1"/>
    <col min="7161" max="7161" width="66.5546875" style="112" customWidth="1"/>
    <col min="7162" max="7414" width="9.109375" style="112"/>
    <col min="7415" max="7415" width="4" style="112" customWidth="1"/>
    <col min="7416" max="7416" width="69" style="112" customWidth="1"/>
    <col min="7417" max="7417" width="66.5546875" style="112" customWidth="1"/>
    <col min="7418" max="7670" width="9.109375" style="112"/>
    <col min="7671" max="7671" width="4" style="112" customWidth="1"/>
    <col min="7672" max="7672" width="69" style="112" customWidth="1"/>
    <col min="7673" max="7673" width="66.5546875" style="112" customWidth="1"/>
    <col min="7674" max="7926" width="9.109375" style="112"/>
    <col min="7927" max="7927" width="4" style="112" customWidth="1"/>
    <col min="7928" max="7928" width="69" style="112" customWidth="1"/>
    <col min="7929" max="7929" width="66.5546875" style="112" customWidth="1"/>
    <col min="7930" max="8182" width="9.109375" style="112"/>
    <col min="8183" max="8183" width="4" style="112" customWidth="1"/>
    <col min="8184" max="8184" width="69" style="112" customWidth="1"/>
    <col min="8185" max="8185" width="66.5546875" style="112" customWidth="1"/>
    <col min="8186" max="8438" width="9.109375" style="112"/>
    <col min="8439" max="8439" width="4" style="112" customWidth="1"/>
    <col min="8440" max="8440" width="69" style="112" customWidth="1"/>
    <col min="8441" max="8441" width="66.5546875" style="112" customWidth="1"/>
    <col min="8442" max="8694" width="9.109375" style="112"/>
    <col min="8695" max="8695" width="4" style="112" customWidth="1"/>
    <col min="8696" max="8696" width="69" style="112" customWidth="1"/>
    <col min="8697" max="8697" width="66.5546875" style="112" customWidth="1"/>
    <col min="8698" max="8950" width="9.109375" style="112"/>
    <col min="8951" max="8951" width="4" style="112" customWidth="1"/>
    <col min="8952" max="8952" width="69" style="112" customWidth="1"/>
    <col min="8953" max="8953" width="66.5546875" style="112" customWidth="1"/>
    <col min="8954" max="9206" width="9.109375" style="112"/>
    <col min="9207" max="9207" width="4" style="112" customWidth="1"/>
    <col min="9208" max="9208" width="69" style="112" customWidth="1"/>
    <col min="9209" max="9209" width="66.5546875" style="112" customWidth="1"/>
    <col min="9210" max="9462" width="9.109375" style="112"/>
    <col min="9463" max="9463" width="4" style="112" customWidth="1"/>
    <col min="9464" max="9464" width="69" style="112" customWidth="1"/>
    <col min="9465" max="9465" width="66.5546875" style="112" customWidth="1"/>
    <col min="9466" max="9718" width="9.109375" style="112"/>
    <col min="9719" max="9719" width="4" style="112" customWidth="1"/>
    <col min="9720" max="9720" width="69" style="112" customWidth="1"/>
    <col min="9721" max="9721" width="66.5546875" style="112" customWidth="1"/>
    <col min="9722" max="9974" width="9.109375" style="112"/>
    <col min="9975" max="9975" width="4" style="112" customWidth="1"/>
    <col min="9976" max="9976" width="69" style="112" customWidth="1"/>
    <col min="9977" max="9977" width="66.5546875" style="112" customWidth="1"/>
    <col min="9978" max="10230" width="9.109375" style="112"/>
    <col min="10231" max="10231" width="4" style="112" customWidth="1"/>
    <col min="10232" max="10232" width="69" style="112" customWidth="1"/>
    <col min="10233" max="10233" width="66.5546875" style="112" customWidth="1"/>
    <col min="10234" max="10486" width="9.109375" style="112"/>
    <col min="10487" max="10487" width="4" style="112" customWidth="1"/>
    <col min="10488" max="10488" width="69" style="112" customWidth="1"/>
    <col min="10489" max="10489" width="66.5546875" style="112" customWidth="1"/>
    <col min="10490" max="10742" width="9.109375" style="112"/>
    <col min="10743" max="10743" width="4" style="112" customWidth="1"/>
    <col min="10744" max="10744" width="69" style="112" customWidth="1"/>
    <col min="10745" max="10745" width="66.5546875" style="112" customWidth="1"/>
    <col min="10746" max="10998" width="9.109375" style="112"/>
    <col min="10999" max="10999" width="4" style="112" customWidth="1"/>
    <col min="11000" max="11000" width="69" style="112" customWidth="1"/>
    <col min="11001" max="11001" width="66.5546875" style="112" customWidth="1"/>
    <col min="11002" max="11254" width="9.109375" style="112"/>
    <col min="11255" max="11255" width="4" style="112" customWidth="1"/>
    <col min="11256" max="11256" width="69" style="112" customWidth="1"/>
    <col min="11257" max="11257" width="66.5546875" style="112" customWidth="1"/>
    <col min="11258" max="11510" width="9.109375" style="112"/>
    <col min="11511" max="11511" width="4" style="112" customWidth="1"/>
    <col min="11512" max="11512" width="69" style="112" customWidth="1"/>
    <col min="11513" max="11513" width="66.5546875" style="112" customWidth="1"/>
    <col min="11514" max="11766" width="9.109375" style="112"/>
    <col min="11767" max="11767" width="4" style="112" customWidth="1"/>
    <col min="11768" max="11768" width="69" style="112" customWidth="1"/>
    <col min="11769" max="11769" width="66.5546875" style="112" customWidth="1"/>
    <col min="11770" max="12022" width="9.109375" style="112"/>
    <col min="12023" max="12023" width="4" style="112" customWidth="1"/>
    <col min="12024" max="12024" width="69" style="112" customWidth="1"/>
    <col min="12025" max="12025" width="66.5546875" style="112" customWidth="1"/>
    <col min="12026" max="12278" width="9.109375" style="112"/>
    <col min="12279" max="12279" width="4" style="112" customWidth="1"/>
    <col min="12280" max="12280" width="69" style="112" customWidth="1"/>
    <col min="12281" max="12281" width="66.5546875" style="112" customWidth="1"/>
    <col min="12282" max="12534" width="9.109375" style="112"/>
    <col min="12535" max="12535" width="4" style="112" customWidth="1"/>
    <col min="12536" max="12536" width="69" style="112" customWidth="1"/>
    <col min="12537" max="12537" width="66.5546875" style="112" customWidth="1"/>
    <col min="12538" max="12790" width="9.109375" style="112"/>
    <col min="12791" max="12791" width="4" style="112" customWidth="1"/>
    <col min="12792" max="12792" width="69" style="112" customWidth="1"/>
    <col min="12793" max="12793" width="66.5546875" style="112" customWidth="1"/>
    <col min="12794" max="13046" width="9.109375" style="112"/>
    <col min="13047" max="13047" width="4" style="112" customWidth="1"/>
    <col min="13048" max="13048" width="69" style="112" customWidth="1"/>
    <col min="13049" max="13049" width="66.5546875" style="112" customWidth="1"/>
    <col min="13050" max="13302" width="9.109375" style="112"/>
    <col min="13303" max="13303" width="4" style="112" customWidth="1"/>
    <col min="13304" max="13304" width="69" style="112" customWidth="1"/>
    <col min="13305" max="13305" width="66.5546875" style="112" customWidth="1"/>
    <col min="13306" max="13558" width="9.109375" style="112"/>
    <col min="13559" max="13559" width="4" style="112" customWidth="1"/>
    <col min="13560" max="13560" width="69" style="112" customWidth="1"/>
    <col min="13561" max="13561" width="66.5546875" style="112" customWidth="1"/>
    <col min="13562" max="13814" width="9.109375" style="112"/>
    <col min="13815" max="13815" width="4" style="112" customWidth="1"/>
    <col min="13816" max="13816" width="69" style="112" customWidth="1"/>
    <col min="13817" max="13817" width="66.5546875" style="112" customWidth="1"/>
    <col min="13818" max="14070" width="9.109375" style="112"/>
    <col min="14071" max="14071" width="4" style="112" customWidth="1"/>
    <col min="14072" max="14072" width="69" style="112" customWidth="1"/>
    <col min="14073" max="14073" width="66.5546875" style="112" customWidth="1"/>
    <col min="14074" max="14326" width="9.109375" style="112"/>
    <col min="14327" max="14327" width="4" style="112" customWidth="1"/>
    <col min="14328" max="14328" width="69" style="112" customWidth="1"/>
    <col min="14329" max="14329" width="66.5546875" style="112" customWidth="1"/>
    <col min="14330" max="14582" width="9.109375" style="112"/>
    <col min="14583" max="14583" width="4" style="112" customWidth="1"/>
    <col min="14584" max="14584" width="69" style="112" customWidth="1"/>
    <col min="14585" max="14585" width="66.5546875" style="112" customWidth="1"/>
    <col min="14586" max="14838" width="9.109375" style="112"/>
    <col min="14839" max="14839" width="4" style="112" customWidth="1"/>
    <col min="14840" max="14840" width="69" style="112" customWidth="1"/>
    <col min="14841" max="14841" width="66.5546875" style="112" customWidth="1"/>
    <col min="14842" max="15094" width="9.109375" style="112"/>
    <col min="15095" max="15095" width="4" style="112" customWidth="1"/>
    <col min="15096" max="15096" width="69" style="112" customWidth="1"/>
    <col min="15097" max="15097" width="66.5546875" style="112" customWidth="1"/>
    <col min="15098" max="15350" width="9.109375" style="112"/>
    <col min="15351" max="15351" width="4" style="112" customWidth="1"/>
    <col min="15352" max="15352" width="69" style="112" customWidth="1"/>
    <col min="15353" max="15353" width="66.5546875" style="112" customWidth="1"/>
    <col min="15354" max="15606" width="9.109375" style="112"/>
    <col min="15607" max="15607" width="4" style="112" customWidth="1"/>
    <col min="15608" max="15608" width="69" style="112" customWidth="1"/>
    <col min="15609" max="15609" width="66.5546875" style="112" customWidth="1"/>
    <col min="15610" max="15862" width="9.109375" style="112"/>
    <col min="15863" max="15863" width="4" style="112" customWidth="1"/>
    <col min="15864" max="15864" width="69" style="112" customWidth="1"/>
    <col min="15865" max="15865" width="66.5546875" style="112" customWidth="1"/>
    <col min="15866" max="16118" width="9.109375" style="112"/>
    <col min="16119" max="16119" width="4" style="112" customWidth="1"/>
    <col min="16120" max="16120" width="69" style="112" customWidth="1"/>
    <col min="16121" max="16121" width="66.5546875" style="112" customWidth="1"/>
    <col min="16122" max="16384" width="9.109375" style="112"/>
  </cols>
  <sheetData>
    <row r="1" spans="1:3" ht="21.75" customHeight="1">
      <c r="C1" s="115" t="s">
        <v>287</v>
      </c>
    </row>
    <row r="2" spans="1:3" ht="27" customHeight="1">
      <c r="B2" s="910" t="s">
        <v>289</v>
      </c>
      <c r="C2" s="910"/>
    </row>
    <row r="3" spans="1:3" ht="24" customHeight="1">
      <c r="A3" s="116"/>
      <c r="B3" s="917" t="s">
        <v>583</v>
      </c>
      <c r="C3" s="917"/>
    </row>
    <row r="4" spans="1:3" ht="19.5" customHeight="1">
      <c r="A4" s="117"/>
      <c r="B4" s="918" t="s">
        <v>288</v>
      </c>
      <c r="C4" s="918"/>
    </row>
    <row r="5" spans="1:3" ht="42.75" customHeight="1">
      <c r="A5" s="911" t="s">
        <v>266</v>
      </c>
      <c r="B5" s="921" t="s">
        <v>281</v>
      </c>
      <c r="C5" s="434" t="s">
        <v>589</v>
      </c>
    </row>
    <row r="6" spans="1:3" ht="75.75" customHeight="1">
      <c r="A6" s="912"/>
      <c r="B6" s="922"/>
      <c r="C6" s="448" t="s">
        <v>584</v>
      </c>
    </row>
    <row r="7" spans="1:3" ht="234" customHeight="1">
      <c r="A7" s="912"/>
      <c r="B7" s="922"/>
      <c r="C7" s="598" t="s">
        <v>603</v>
      </c>
    </row>
    <row r="8" spans="1:3" ht="264" customHeight="1">
      <c r="A8" s="912"/>
      <c r="B8" s="922"/>
      <c r="C8" s="522" t="s">
        <v>599</v>
      </c>
    </row>
    <row r="9" spans="1:3" ht="34.5" customHeight="1">
      <c r="A9" s="912"/>
      <c r="B9" s="922"/>
      <c r="C9" s="919" t="s">
        <v>598</v>
      </c>
    </row>
    <row r="10" spans="1:3" ht="16.5" customHeight="1">
      <c r="A10" s="912"/>
      <c r="B10" s="922"/>
      <c r="C10" s="920"/>
    </row>
    <row r="11" spans="1:3" ht="15.75" customHeight="1">
      <c r="A11" s="128" t="s">
        <v>267</v>
      </c>
      <c r="B11" s="125" t="s">
        <v>268</v>
      </c>
      <c r="C11" s="118"/>
    </row>
    <row r="12" spans="1:3" ht="17.25" customHeight="1">
      <c r="A12" s="128" t="s">
        <v>6</v>
      </c>
      <c r="B12" s="125" t="s">
        <v>269</v>
      </c>
      <c r="C12" s="119"/>
    </row>
    <row r="13" spans="1:3" ht="27" customHeight="1">
      <c r="A13" s="128" t="s">
        <v>7</v>
      </c>
      <c r="B13" s="125" t="s">
        <v>270</v>
      </c>
      <c r="C13" s="118"/>
    </row>
    <row r="14" spans="1:3" ht="63.75" customHeight="1">
      <c r="A14" s="128" t="s">
        <v>8</v>
      </c>
      <c r="B14" s="130" t="s">
        <v>271</v>
      </c>
      <c r="C14" s="118"/>
    </row>
    <row r="15" spans="1:3" ht="57.75" customHeight="1">
      <c r="A15" s="129" t="s">
        <v>14</v>
      </c>
      <c r="B15" s="126" t="s">
        <v>293</v>
      </c>
      <c r="C15" s="120"/>
    </row>
    <row r="16" spans="1:3" ht="50.25" customHeight="1">
      <c r="A16" s="128" t="s">
        <v>272</v>
      </c>
      <c r="B16" s="127" t="s">
        <v>273</v>
      </c>
      <c r="C16" s="118"/>
    </row>
    <row r="17" spans="1:5" ht="41.25" customHeight="1">
      <c r="A17" s="911" t="s">
        <v>274</v>
      </c>
      <c r="B17" s="914" t="s">
        <v>282</v>
      </c>
      <c r="C17" s="118"/>
    </row>
    <row r="18" spans="1:5" ht="44.25" customHeight="1">
      <c r="A18" s="912"/>
      <c r="B18" s="915"/>
      <c r="C18" s="118"/>
    </row>
    <row r="19" spans="1:5" ht="30.75" customHeight="1">
      <c r="A19" s="912"/>
      <c r="B19" s="915"/>
      <c r="C19" s="118"/>
    </row>
    <row r="20" spans="1:5" ht="23.25" customHeight="1">
      <c r="A20" s="912"/>
      <c r="B20" s="916"/>
      <c r="C20" s="121"/>
    </row>
    <row r="21" spans="1:5" ht="18.75" customHeight="1">
      <c r="A21" s="913"/>
      <c r="B21" s="127" t="s">
        <v>275</v>
      </c>
      <c r="C21" s="118"/>
    </row>
    <row r="22" spans="1:5" ht="26.25" customHeight="1">
      <c r="A22" s="148" t="s">
        <v>500</v>
      </c>
      <c r="B22" s="149"/>
      <c r="C22" s="150"/>
      <c r="D22" s="151"/>
      <c r="E22" s="152"/>
    </row>
    <row r="23" spans="1:5" ht="9" customHeight="1">
      <c r="A23" s="153"/>
      <c r="B23" s="153"/>
      <c r="C23" s="153"/>
      <c r="D23" s="154"/>
      <c r="E23" s="155"/>
    </row>
    <row r="24" spans="1:5" ht="21">
      <c r="A24" s="158" t="s">
        <v>420</v>
      </c>
      <c r="B24" s="156"/>
      <c r="C24" s="157"/>
      <c r="D24" s="154"/>
      <c r="E24" s="155"/>
    </row>
    <row r="25" spans="1:5" ht="72" customHeight="1">
      <c r="A25" s="909" t="s">
        <v>554</v>
      </c>
      <c r="B25" s="909"/>
      <c r="C25" s="172" t="s">
        <v>557</v>
      </c>
      <c r="D25" s="164"/>
      <c r="E25" s="155"/>
    </row>
    <row r="26" spans="1:5" ht="21">
      <c r="A26" s="160" t="s">
        <v>558</v>
      </c>
      <c r="B26" s="159"/>
      <c r="C26" s="157"/>
      <c r="D26" s="164"/>
      <c r="E26" s="155"/>
    </row>
    <row r="27" spans="1:5" ht="21">
      <c r="A27" s="158" t="s">
        <v>600</v>
      </c>
      <c r="B27" s="159"/>
      <c r="C27" s="139"/>
      <c r="D27" s="133"/>
      <c r="E27" s="133"/>
    </row>
    <row r="28" spans="1:5" ht="21">
      <c r="A28" s="158" t="s">
        <v>601</v>
      </c>
      <c r="B28" s="159"/>
      <c r="C28" s="139"/>
      <c r="D28" s="131"/>
      <c r="E28" s="132"/>
    </row>
    <row r="29" spans="1:5" ht="21">
      <c r="A29" s="160" t="s">
        <v>556</v>
      </c>
      <c r="B29" s="159"/>
      <c r="C29" s="139"/>
      <c r="D29" s="157"/>
      <c r="E29" s="157"/>
    </row>
    <row r="30" spans="1:5" ht="21">
      <c r="B30" s="160"/>
      <c r="C30" s="160"/>
      <c r="D30" s="152"/>
      <c r="E30" s="152"/>
    </row>
    <row r="31" spans="1:5">
      <c r="A31" s="108"/>
    </row>
    <row r="32" spans="1:5">
      <c r="A32" s="113"/>
    </row>
    <row r="33" spans="1:1">
      <c r="A33" s="123"/>
    </row>
  </sheetData>
  <mergeCells count="9">
    <mergeCell ref="A25:B25"/>
    <mergeCell ref="B2:C2"/>
    <mergeCell ref="A17:A21"/>
    <mergeCell ref="B17:B20"/>
    <mergeCell ref="B3:C3"/>
    <mergeCell ref="B4:C4"/>
    <mergeCell ref="C9:C10"/>
    <mergeCell ref="A5:A10"/>
    <mergeCell ref="B5:B10"/>
  </mergeCells>
  <pageMargins left="0.98425196850393704" right="0.39370078740157483" top="0.39370078740157483" bottom="0.39370078740157483" header="0" footer="0.31496062992125984"/>
  <pageSetup paperSize="9" scale="75" orientation="landscape" r:id="rId1"/>
  <headerFooter>
    <oddFooter>&amp;C&amp;"Times New Roman,обычный"&amp;8Страница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свод по подпрограммам</vt:lpstr>
      <vt:lpstr>оценка эффективности</vt:lpstr>
      <vt:lpstr>Выполнение работ</vt:lpstr>
      <vt:lpstr>Финансирование таб.3</vt:lpstr>
      <vt:lpstr>Показатели таб.4</vt:lpstr>
      <vt:lpstr>пояснения таб. 5</vt:lpstr>
      <vt:lpstr>'Выполнение работ'!Заголовки_для_печати</vt:lpstr>
      <vt:lpstr>'Показатели таб.4'!Заголовки_для_печати</vt:lpstr>
      <vt:lpstr>'Финансирование таб.3'!Заголовки_для_печати</vt:lpstr>
      <vt:lpstr>'Выполнение работ'!Область_печати</vt:lpstr>
      <vt:lpstr>'Показатели таб.4'!Область_печати</vt:lpstr>
      <vt:lpstr>'пояснения таб. 5'!Область_печати</vt:lpstr>
      <vt:lpstr>'Финансирование таб.3'!Область_печати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Сергей С. Сургутсков</dc:creator>
  <cp:lastModifiedBy>RamazanovaEN</cp:lastModifiedBy>
  <cp:lastPrinted>2018-01-29T11:12:21Z</cp:lastPrinted>
  <dcterms:created xsi:type="dcterms:W3CDTF">2011-05-17T05:04:33Z</dcterms:created>
  <dcterms:modified xsi:type="dcterms:W3CDTF">2018-02-13T06:54:59Z</dcterms:modified>
</cp:coreProperties>
</file>